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192.168.1.6\гуп\Производственно-технический отдел\Общее\Договора КС ИП-22 ЦЭС\Паспорта к ИП\"/>
    </mc:Choice>
  </mc:AlternateContent>
  <bookViews>
    <workbookView xWindow="0" yWindow="0" windowWidth="28800" windowHeight="12135" tabRatio="95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 эф" sheetId="25"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N26" i="5" l="1"/>
  <c r="B22" i="25" l="1"/>
  <c r="B21" i="25"/>
  <c r="C35" i="25" s="1"/>
  <c r="C46" i="25"/>
  <c r="D43" i="25"/>
  <c r="C43" i="25"/>
  <c r="C37" i="25"/>
  <c r="C33" i="25"/>
  <c r="L32" i="25"/>
  <c r="K32" i="25"/>
  <c r="J32" i="25"/>
  <c r="I32" i="25"/>
  <c r="H32" i="25"/>
  <c r="G32" i="25"/>
  <c r="F32" i="25"/>
  <c r="E32" i="25"/>
  <c r="D32" i="25"/>
  <c r="C32" i="25"/>
  <c r="D30" i="25"/>
  <c r="C30" i="25"/>
  <c r="C34" i="25" l="1"/>
  <c r="C38" i="25" s="1"/>
  <c r="C42" i="25" s="1"/>
  <c r="C44" i="25" s="1"/>
  <c r="D35" i="25"/>
  <c r="E30" i="25"/>
  <c r="D33" i="25"/>
  <c r="D37" i="25"/>
  <c r="E37" i="25" s="1"/>
  <c r="C33" i="15"/>
  <c r="D33" i="15" s="1"/>
  <c r="C64" i="15"/>
  <c r="D64" i="15" s="1"/>
  <c r="C57" i="15"/>
  <c r="D57" i="15" s="1"/>
  <c r="C50" i="15"/>
  <c r="D50" i="15" s="1"/>
  <c r="B64" i="15"/>
  <c r="B57" i="15"/>
  <c r="B50" i="15"/>
  <c r="D42" i="15"/>
  <c r="R26" i="5"/>
  <c r="T26" i="5" s="1"/>
  <c r="D25" i="13"/>
  <c r="A9" i="22"/>
  <c r="A9" i="5"/>
  <c r="A8" i="15"/>
  <c r="A9" i="16"/>
  <c r="A9" i="10"/>
  <c r="A9" i="6"/>
  <c r="A10" i="13"/>
  <c r="A14" i="24"/>
  <c r="A11" i="24"/>
  <c r="A8" i="24"/>
  <c r="A4" i="24"/>
  <c r="S3" i="24"/>
  <c r="C45" i="25" l="1"/>
  <c r="C47" i="25"/>
  <c r="F37" i="25"/>
  <c r="F30" i="25"/>
  <c r="E35" i="25"/>
  <c r="E34" i="25" s="1"/>
  <c r="E33" i="25"/>
  <c r="E38" i="25" s="1"/>
  <c r="E42" i="25" s="1"/>
  <c r="E44" i="25" s="1"/>
  <c r="E47" i="25" s="1"/>
  <c r="D34" i="25"/>
  <c r="D38" i="25" s="1"/>
  <c r="D42" i="25" s="1"/>
  <c r="D44" i="25" s="1"/>
  <c r="S26" i="5"/>
  <c r="K25" i="13"/>
  <c r="G25" i="13"/>
  <c r="E25" i="13"/>
  <c r="H25" i="13"/>
  <c r="D47" i="25" l="1"/>
  <c r="F35" i="25"/>
  <c r="F34" i="25" s="1"/>
  <c r="F33" i="25"/>
  <c r="G30" i="25"/>
  <c r="D45" i="25"/>
  <c r="C48" i="25"/>
  <c r="F25" i="13"/>
  <c r="B27" i="22"/>
  <c r="C30" i="15"/>
  <c r="C27" i="15" s="1"/>
  <c r="C24" i="15" s="1"/>
  <c r="D48" i="25" l="1"/>
  <c r="E45" i="25"/>
  <c r="G36" i="25"/>
  <c r="H30" i="25"/>
  <c r="G35" i="25"/>
  <c r="G33" i="25"/>
  <c r="G37" i="25"/>
  <c r="F38" i="25"/>
  <c r="F42" i="25" s="1"/>
  <c r="F44" i="25" s="1"/>
  <c r="C52" i="15"/>
  <c r="F47" i="25" l="1"/>
  <c r="I30" i="25"/>
  <c r="H35" i="25"/>
  <c r="H34" i="25" s="1"/>
  <c r="H33" i="25"/>
  <c r="H38" i="25" s="1"/>
  <c r="H42" i="25" s="1"/>
  <c r="H44" i="25" s="1"/>
  <c r="H47" i="25" s="1"/>
  <c r="H37" i="25"/>
  <c r="G38" i="25"/>
  <c r="G42" i="25" s="1"/>
  <c r="G44" i="25" s="1"/>
  <c r="G47" i="25" s="1"/>
  <c r="E48" i="25"/>
  <c r="F45" i="25"/>
  <c r="G34" i="25"/>
  <c r="C25" i="6"/>
  <c r="F48" i="25" l="1"/>
  <c r="G45" i="25"/>
  <c r="J30" i="25"/>
  <c r="I35" i="25"/>
  <c r="I34" i="25" s="1"/>
  <c r="I33" i="25"/>
  <c r="I37" i="25"/>
  <c r="D30" i="15"/>
  <c r="D52" i="15" s="1"/>
  <c r="J35" i="25" l="1"/>
  <c r="J34" i="25" s="1"/>
  <c r="J33" i="25"/>
  <c r="K30" i="25"/>
  <c r="J37" i="25"/>
  <c r="K37" i="25" s="1"/>
  <c r="I38" i="25"/>
  <c r="I42" i="25" s="1"/>
  <c r="I44" i="25" s="1"/>
  <c r="G48" i="25"/>
  <c r="H45" i="25"/>
  <c r="D27" i="15"/>
  <c r="D24" i="15" s="1"/>
  <c r="I47" i="25" l="1"/>
  <c r="L37" i="25"/>
  <c r="H48" i="25"/>
  <c r="I45" i="25"/>
  <c r="L30" i="25"/>
  <c r="K35" i="25"/>
  <c r="K34" i="25" s="1"/>
  <c r="K33" i="25"/>
  <c r="K38" i="25" s="1"/>
  <c r="K42" i="25" s="1"/>
  <c r="K44" i="25" s="1"/>
  <c r="K47" i="25" s="1"/>
  <c r="J38" i="25"/>
  <c r="J42" i="25" s="1"/>
  <c r="J44" i="25" s="1"/>
  <c r="J47" i="25" s="1"/>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I48" i="25" l="1"/>
  <c r="J45" i="25"/>
  <c r="L36" i="25"/>
  <c r="L35" i="25"/>
  <c r="L33" i="25"/>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L34" i="25" l="1"/>
  <c r="L38" i="25" s="1"/>
  <c r="L42" i="25" s="1"/>
  <c r="L44" i="25" s="1"/>
  <c r="J48" i="25"/>
  <c r="K45" i="25"/>
  <c r="C23" i="7"/>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L47" i="25" l="1"/>
  <c r="C51" i="25" s="1"/>
  <c r="C52" i="25"/>
  <c r="K48" i="25"/>
  <c r="L45" i="25"/>
  <c r="J30" i="15"/>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3" i="25" l="1"/>
  <c r="L48" i="25"/>
  <c r="C54" i="25" s="1"/>
</calcChain>
</file>

<file path=xl/sharedStrings.xml><?xml version="1.0" encoding="utf-8"?>
<sst xmlns="http://schemas.openxmlformats.org/spreadsheetml/2006/main" count="1140" uniqueCount="564">
  <si>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</si>
  <si>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</si>
  <si>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</si>
  <si>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</si>
  <si>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</si>
  <si>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</si>
  <si>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</si>
  <si>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</si>
  <si>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</si>
  <si>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</si>
  <si>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</si>
  <si>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</si>
  <si>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</si>
  <si>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</si>
  <si>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</si>
  <si>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</si>
  <si>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</si>
  <si>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</si>
  <si>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</si>
  <si>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</si>
  <si>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</si>
  <si>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</si>
  <si>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</si>
  <si>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</si>
  <si>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</si>
  <si>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</si>
  <si>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</si>
  <si>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</si>
  <si>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</si>
  <si>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</si>
  <si>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</si>
  <si>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</si>
  <si>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</si>
  <si>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</si>
  <si>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</si>
  <si>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</si>
  <si>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</si>
  <si>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</si>
  <si>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</si>
  <si>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</si>
  <si>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</si>
  <si>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</si>
  <si>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</si>
  <si>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</si>
  <si>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</si>
  <si>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</si>
  <si>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</si>
  <si>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</si>
  <si>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</si>
  <si>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</si>
  <si>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</si>
  <si>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</si>
  <si>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</si>
  <si>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</si>
  <si>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</si>
  <si>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</si>
  <si>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</si>
  <si>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</si>
  <si>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</si>
  <si>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</si>
  <si>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</si>
  <si>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</si>
  <si>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</si>
  <si>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</si>
  <si>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</si>
  <si>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</si>
  <si>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</si>
  <si>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</si>
  <si>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</si>
  <si>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</si>
  <si>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</si>
  <si>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</si>
  <si>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</si>
  <si>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</si>
  <si>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</si>
  <si>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</si>
  <si>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</si>
  <si>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</si>
  <si>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</si>
  <si>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</si>
  <si>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</si>
  <si>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</si>
  <si>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</si>
  <si>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</si>
  <si>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</si>
  <si>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</si>
  <si>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</si>
  <si>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</si>
  <si>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</si>
  <si>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</si>
  <si>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</si>
  <si>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</si>
  <si>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</si>
  <si>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</si>
  <si>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</si>
  <si>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</si>
  <si>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</si>
  <si>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</si>
  <si>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</si>
  <si>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</si>
  <si>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</si>
  <si>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</si>
  <si>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</si>
  <si>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</si>
  <si>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</si>
  <si>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</si>
  <si>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</si>
  <si>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</si>
  <si>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</si>
  <si>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</si>
  <si>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</si>
  <si>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</si>
  <si>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</si>
  <si>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</si>
  <si>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</si>
  <si>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</si>
  <si>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</si>
  <si>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</si>
  <si>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</si>
  <si>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</si>
  <si>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</si>
  <si>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</si>
  <si>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</si>
  <si>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</si>
  <si>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</si>
  <si>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</si>
  <si>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</si>
  <si>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</si>
  <si>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</si>
  <si>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</si>
  <si>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</si>
  <si>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</si>
  <si>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</si>
  <si>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</si>
  <si>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</si>
  <si>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</si>
  <si>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</si>
  <si>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</si>
  <si>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</si>
  <si>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</si>
  <si>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</si>
  <si>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</si>
  <si>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</si>
  <si>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</si>
  <si>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</si>
  <si>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</si>
  <si>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</si>
  <si>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</si>
  <si>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</si>
  <si>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</si>
  <si>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</si>
  <si>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</si>
  <si>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</si>
  <si>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</si>
  <si>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</si>
  <si>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</si>
  <si>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</si>
  <si>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</si>
  <si>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</si>
  <si>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</si>
  <si>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</si>
  <si>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</si>
  <si>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</si>
  <si>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</si>
  <si>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</si>
  <si>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</si>
  <si>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</si>
  <si>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</si>
  <si>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</si>
  <si>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</si>
  <si>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</si>
  <si>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</si>
  <si>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</si>
  <si>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</si>
  <si>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</si>
  <si>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</si>
  <si>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</si>
  <si>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</si>
  <si>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</si>
  <si>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</si>
  <si>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</si>
  <si>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</si>
  <si>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</si>
  <si>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</si>
  <si>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</si>
  <si>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</si>
  <si>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</si>
  <si>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</si>
  <si>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</si>
  <si>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</si>
  <si>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</si>
  <si>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</si>
  <si>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</si>
  <si>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</si>
  <si>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</si>
  <si>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</si>
  <si>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</si>
  <si>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</si>
  <si>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</si>
  <si>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</si>
  <si>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</si>
  <si>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</si>
  <si>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</si>
  <si>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</si>
  <si>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</si>
  <si>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</si>
  <si>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</si>
  <si>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</si>
  <si>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</si>
  <si>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</si>
  <si>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</si>
  <si>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</si>
  <si>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</si>
  <si>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</si>
  <si>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</si>
  <si>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</si>
  <si>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</si>
  <si>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</si>
  <si>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</si>
  <si>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</si>
  <si>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</si>
  <si>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</si>
  <si>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</si>
  <si>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</si>
  <si>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</si>
  <si>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</si>
  <si>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</si>
  <si>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</si>
  <si>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</si>
  <si>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</si>
  <si>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</si>
  <si>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</si>
  <si>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</si>
  <si>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</si>
  <si>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</si>
  <si>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</si>
  <si>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</si>
  <si>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</si>
  <si>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</si>
  <si>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</si>
  <si>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</si>
  <si>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</si>
  <si>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</si>
  <si>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</si>
  <si>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</si>
  <si>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</si>
  <si>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</si>
  <si>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</si>
  <si>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</si>
  <si>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</si>
  <si>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</si>
  <si>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</si>
  <si>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</si>
  <si>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</si>
  <si>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</si>
  <si>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</si>
  <si>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</si>
  <si>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</si>
  <si>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</si>
  <si>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</si>
  <si>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</si>
  <si>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</si>
  <si>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</si>
  <si>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</si>
  <si>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</si>
  <si>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</si>
  <si>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</si>
  <si>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</si>
  <si>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</si>
  <si>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</si>
  <si>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</si>
  <si>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</si>
  <si>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</si>
  <si>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</si>
  <si>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</si>
  <si>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</si>
  <si>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</si>
  <si>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</si>
  <si>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</si>
  <si>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</si>
  <si>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</si>
  <si>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</si>
  <si>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</si>
  <si>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</si>
  <si>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</si>
  <si>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</si>
  <si>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</si>
  <si>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</si>
  <si>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</si>
  <si>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</si>
  <si>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</si>
  <si>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</si>
  <si>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</si>
  <si>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</si>
  <si>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</si>
  <si>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</si>
  <si>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</si>
  <si>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</si>
  <si>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</si>
  <si>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</si>
  <si>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</si>
  <si>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</si>
  <si>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</si>
  <si>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</si>
  <si>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</si>
  <si>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</si>
  <si>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</si>
  <si>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</si>
  <si>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</si>
  <si>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</si>
  <si>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</si>
  <si>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</si>
  <si>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</si>
  <si>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</si>
  <si>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</si>
  <si>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</si>
  <si>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</si>
  <si>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</si>
  <si>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</si>
  <si>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</si>
  <si>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</si>
  <si>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</si>
  <si>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</si>
  <si>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</si>
  <si>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</si>
  <si>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</si>
  <si>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</si>
  <si>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</si>
  <si>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</si>
  <si>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</si>
  <si>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</si>
  <si>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</si>
  <si>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</si>
  <si>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</si>
  <si>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</si>
  <si>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</si>
  <si>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</si>
  <si>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</si>
  <si>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</si>
  <si>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</si>
  <si>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</si>
  <si>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</si>
  <si>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</si>
  <si>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</si>
  <si>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</si>
  <si>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</si>
  <si>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</si>
  <si>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</si>
  <si>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</si>
  <si>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</si>
  <si>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</si>
  <si>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</si>
  <si>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</si>
  <si>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</si>
  <si>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</si>
  <si>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</si>
  <si>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</si>
  <si>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</si>
  <si>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</si>
  <si>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</si>
  <si>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</si>
  <si>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</si>
  <si>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</si>
  <si>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</si>
  <si>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</si>
  <si>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</si>
  <si>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</si>
  <si>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</si>
  <si>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</si>
  <si>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</si>
  <si>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</si>
  <si>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</si>
  <si>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</si>
  <si>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</si>
  <si>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</si>
  <si>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</si>
  <si>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</si>
  <si>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</si>
  <si>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</si>
  <si>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</si>
  <si>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</si>
  <si>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</si>
  <si>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</si>
  <si>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</si>
  <si>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</si>
  <si>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</si>
  <si>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</si>
  <si>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</si>
  <si>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</si>
  <si>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</si>
  <si>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</si>
  <si>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</si>
  <si>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</si>
  <si>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</si>
  <si>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</si>
  <si>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</si>
  <si>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</si>
  <si>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</si>
  <si>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</si>
  <si>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</si>
  <si>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</si>
  <si>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</si>
  <si>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</si>
  <si>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</si>
  <si>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</si>
  <si>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</si>
  <si>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</si>
  <si>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</si>
  <si>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</si>
  <si>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</si>
  <si>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</si>
  <si>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</si>
  <si>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</si>
  <si>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</si>
  <si>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</si>
  <si>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</si>
  <si>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</si>
  <si>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</si>
  <si>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</si>
  <si>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</si>
  <si>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</si>
  <si>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</si>
  <si>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</si>
  <si>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</si>
  <si>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</si>
  <si>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</si>
  <si>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</si>
  <si>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</si>
  <si>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</si>
  <si>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</si>
  <si>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</si>
  <si>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</si>
  <si>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</si>
  <si>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</si>
  <si>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</si>
  <si>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</si>
  <si>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</si>
  <si>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</si>
  <si>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</si>
  <si>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</si>
  <si>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</si>
  <si>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</si>
  <si>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</si>
  <si>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</si>
  <si>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</si>
  <si>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</si>
  <si>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</si>
  <si>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</si>
  <si>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</si>
  <si>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</si>
  <si>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</si>
  <si>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</si>
  <si>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</si>
  <si>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</si>
  <si>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</si>
  <si>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</si>
  <si>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</si>
  <si>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</si>
  <si>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</si>
  <si>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</si>
  <si>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</si>
  <si>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</si>
  <si>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</si>
  <si>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</si>
  <si>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</si>
  <si>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</si>
  <si>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</si>
  <si>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</si>
  <si>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</si>
  <si>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</si>
  <si>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</si>
  <si>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</si>
  <si>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</si>
  <si>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</si>
  <si>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</si>
  <si>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</si>
  <si>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</si>
  <si>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</si>
  <si>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</si>
  <si>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</si>
  <si>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</si>
  <si>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</si>
  <si>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</si>
  <si>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</si>
  <si>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</si>
  <si>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</si>
  <si>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</si>
  <si>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</si>
  <si>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</si>
  <si>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</si>
  <si>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</si>
  <si>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</si>
  <si>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</si>
  <si>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</si>
  <si>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</si>
  <si>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</si>
  <si>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</si>
  <si>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</si>
  <si>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</si>
  <si>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</si>
  <si>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</si>
  <si>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</si>
  <si>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</si>
  <si>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</si>
  <si>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</si>
  <si>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</si>
  <si>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</si>
  <si>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</si>
  <si>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</si>
  <si>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</si>
  <si>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</si>
  <si>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2022</t>
  </si>
  <si>
    <t>ГУП "РЭС" РБ</t>
  </si>
  <si>
    <t>Республика Башкортостан</t>
  </si>
  <si>
    <t>Всего</t>
  </si>
  <si>
    <t>-</t>
  </si>
  <si>
    <t xml:space="preserve">ГУП "Региональные электрические сети "РБ  </t>
  </si>
  <si>
    <t>Увеличение надежности.</t>
  </si>
  <si>
    <t>1 этап: 2022г. - Организация конкурсных процедур
2 этап: 2022 г. - Заключение Договора с победителем 
4 этап: 2022г. - Покупка
5 этап: 2022г. -Оформление
6 этап: 2022г. - Ввод в эксплуатацию.</t>
  </si>
  <si>
    <t>Роспуск</t>
  </si>
  <si>
    <t>Приобретение</t>
  </si>
  <si>
    <t>L_20220428</t>
  </si>
  <si>
    <t>ПИРы на ИП 2023год</t>
  </si>
  <si>
    <t>ПИР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</si>
  <si>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</si>
  <si>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</si>
  <si>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</si>
  <si>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</si>
  <si>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</si>
  <si>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</si>
  <si>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</si>
  <si>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</si>
  <si>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</si>
  <si>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</si>
  <si>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</si>
  <si>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</si>
  <si>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</si>
  <si>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</si>
  <si>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</si>
  <si>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</si>
  <si>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</si>
  <si>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</si>
  <si>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</si>
  <si>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</si>
  <si>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</si>
  <si>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</si>
  <si>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</si>
  <si>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</si>
  <si>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</si>
  <si>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</si>
  <si>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</si>
  <si>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</si>
  <si>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</si>
  <si>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</si>
  <si>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ПИРы по зоне ПО ЦЭС на мероприятия ИП 2023-2024 год</t>
  </si>
  <si>
    <t>L_ 2022_06_Ц_3</t>
  </si>
  <si>
    <t>ГУП"РЭС"РБ ГО г. Уфа</t>
  </si>
  <si>
    <t>ГУП"РЭС" РБ ГО г.Уфа</t>
  </si>
  <si>
    <t>РБ, ГО г.Уфа</t>
  </si>
  <si>
    <t>Год раскрытия информации: 2022 год</t>
  </si>
  <si>
    <t>не требуется</t>
  </si>
  <si>
    <t>Проект</t>
  </si>
  <si>
    <t>ООО "Энергоучет"</t>
  </si>
  <si>
    <t>с. Иглино, Иглинский р-н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</si>
</sst>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cellStyleXfs>
  <cellXfs count="4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7"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0" fillId="0" borderId="28" xfId="2" applyFont="1" applyFill="1" applyBorder="1" applyAlignment="1">
      <alignment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40" fillId="0" borderId="25"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0" fontId="40" fillId="0" borderId="23" xfId="2" applyFont="1" applyFill="1" applyBorder="1" applyAlignment="1">
      <alignment horizontal="center" vertical="center" wrapText="1"/>
    </xf>
    <xf numFmtId="0" fontId="40" fillId="0" borderId="23"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24" xfId="2" applyFont="1" applyFill="1" applyBorder="1" applyAlignment="1">
      <alignment horizontal="center"/>
    </xf>
    <xf numFmtId="49" fontId="11" fillId="0" borderId="0" xfId="62" applyNumberFormat="1" applyFont="1" applyBorder="1" applyAlignment="1">
      <alignment horizontal="left" vertical="top"/>
    </xf>
    <xf numFmtId="0" fontId="40" fillId="0" borderId="24" xfId="2" applyFont="1" applyFill="1" applyBorder="1" applyAlignment="1">
      <alignment horizontal="left" vertical="top" wrapText="1"/>
    </xf>
    <xf numFmtId="0" fontId="40" fillId="0" borderId="26"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Border="1" applyAlignment="1">
      <alignment horizontal="center" vertical="center"/>
    </xf>
    <xf numFmtId="0" fontId="7" fillId="0" borderId="0" xfId="1" applyFont="1"/>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Border="1" applyAlignment="1">
      <alignment horizontal="center" vertical="center"/>
    </xf>
    <xf numFmtId="0" fontId="59" fillId="0" borderId="1" xfId="67" applyBorder="1" applyAlignment="1" applyProtection="1">
      <alignment horizontal="center" vertical="center"/>
    </xf>
    <xf numFmtId="167" fontId="40" fillId="25" borderId="23"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ont="1" applyFill="1"/>
    <xf numFmtId="0" fontId="5" fillId="25" borderId="0" xfId="1" applyFont="1" applyFill="1" applyAlignment="1">
      <alignment vertical="center"/>
    </xf>
    <xf numFmtId="0" fontId="4" fillId="25" borderId="0" xfId="1" applyFont="1" applyFill="1" applyBorder="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wrapText="1"/>
    </xf>
    <xf numFmtId="167" fontId="11" fillId="25" borderId="1" xfId="2" applyNumberFormat="1" applyFon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xf>
    <xf numFmtId="0" fontId="11" fillId="25" borderId="0" xfId="2" applyFont="1" applyFill="1" applyBorder="1" applyAlignment="1">
      <alignment horizontal="left" vertical="center" wrapText="1"/>
    </xf>
    <xf numFmtId="0" fontId="11" fillId="25" borderId="0" xfId="2" applyFont="1" applyFill="1" applyBorder="1"/>
    <xf numFmtId="0" fontId="11" fillId="25" borderId="0" xfId="2" applyFont="1" applyFill="1" applyBorder="1" applyAlignment="1"/>
    <xf numFmtId="167" fontId="7" fillId="24" borderId="1" xfId="1" applyNumberFormat="1" applyFont="1" applyFill="1" applyBorder="1" applyAlignment="1">
      <alignment horizontal="center" vertical="center" wrapText="1"/>
    </xf>
    <xf numFmtId="0" fontId="40" fillId="0" borderId="23" xfId="2" applyFont="1" applyFill="1" applyBorder="1" applyAlignment="1">
      <alignment horizontal="left"/>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8" fillId="0" borderId="1" xfId="2"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wrapText="1"/>
    </xf>
    <xf numFmtId="2" fontId="37" fillId="25" borderId="1" xfId="49" applyNumberFormat="1" applyFont="1" applyFill="1" applyBorder="1" applyAlignment="1">
      <alignment horizontal="center" vertical="center"/>
    </xf>
    <xf numFmtId="0" fontId="11" fillId="0" borderId="0" xfId="2" applyAlignment="1">
      <alignment horizontal="right" vertical="center"/>
    </xf>
    <xf numFmtId="0" fontId="11" fillId="0" borderId="0" xfId="2" applyAlignment="1">
      <alignment horizontal="right"/>
    </xf>
    <xf numFmtId="0" fontId="0" fillId="0" borderId="0" xfId="0" applyAlignment="1">
      <alignment horizontal="center"/>
    </xf>
    <xf numFmtId="0" fontId="2" fillId="0" borderId="0" xfId="0" applyFont="1" applyAlignment="1">
      <alignment horizontal="center"/>
    </xf>
    <xf numFmtId="0" fontId="60" fillId="0" borderId="29" xfId="50" applyFont="1" applyBorder="1" applyAlignment="1" applyProtection="1">
      <alignment horizontal="center" vertical="center" wrapText="1"/>
    </xf>
    <xf numFmtId="0" fontId="60" fillId="0" borderId="29"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1" fillId="0" borderId="0" xfId="50" applyFont="1" applyProtection="1"/>
    <xf numFmtId="0" fontId="1" fillId="0" borderId="0" xfId="50" applyProtection="1"/>
    <xf numFmtId="0" fontId="62" fillId="0" borderId="29" xfId="50" applyFont="1" applyBorder="1" applyAlignment="1" applyProtection="1">
      <alignment vertical="center" wrapText="1"/>
    </xf>
    <xf numFmtId="168" fontId="62" fillId="0" borderId="29" xfId="50" applyNumberFormat="1" applyFont="1" applyFill="1" applyBorder="1" applyAlignment="1" applyProtection="1">
      <alignment horizontal="center" vertical="center"/>
    </xf>
    <xf numFmtId="0" fontId="0" fillId="0" borderId="0" xfId="0" applyProtection="1"/>
    <xf numFmtId="3" fontId="62" fillId="0" borderId="29" xfId="50" applyNumberFormat="1" applyFont="1" applyFill="1" applyBorder="1" applyAlignment="1" applyProtection="1">
      <alignment horizontal="center" vertical="center"/>
    </xf>
    <xf numFmtId="9" fontId="62" fillId="0" borderId="29" xfId="50" applyNumberFormat="1" applyFont="1" applyFill="1" applyBorder="1" applyAlignment="1" applyProtection="1">
      <alignment horizontal="center" vertical="center"/>
    </xf>
    <xf numFmtId="169" fontId="62" fillId="0" borderId="29" xfId="50" applyNumberFormat="1" applyFont="1" applyFill="1" applyBorder="1" applyAlignment="1" applyProtection="1">
      <alignment horizontal="center" vertical="center"/>
    </xf>
    <xf numFmtId="0" fontId="62" fillId="0" borderId="0" xfId="50" applyFont="1" applyBorder="1" applyAlignment="1" applyProtection="1">
      <alignment vertical="center" wrapText="1"/>
    </xf>
    <xf numFmtId="169" fontId="62" fillId="0" borderId="0" xfId="50" applyNumberFormat="1" applyFont="1" applyFill="1" applyBorder="1" applyAlignment="1" applyProtection="1">
      <alignment horizontal="center" vertical="center"/>
    </xf>
    <xf numFmtId="0" fontId="62" fillId="0" borderId="0" xfId="50" applyFont="1" applyBorder="1" applyProtection="1"/>
    <xf numFmtId="0" fontId="60" fillId="26" borderId="29" xfId="50" applyFont="1" applyFill="1" applyBorder="1" applyAlignment="1" applyProtection="1">
      <alignment horizontal="left" vertical="center" wrapText="1"/>
    </xf>
    <xf numFmtId="0" fontId="60" fillId="26" borderId="29" xfId="50" applyFont="1" applyFill="1" applyBorder="1" applyAlignment="1" applyProtection="1">
      <alignment horizontal="center" vertical="center"/>
    </xf>
    <xf numFmtId="167" fontId="62" fillId="0" borderId="29" xfId="50" applyNumberFormat="1" applyFont="1" applyFill="1" applyBorder="1" applyAlignment="1" applyProtection="1">
      <alignment horizontal="center" vertical="center"/>
    </xf>
    <xf numFmtId="0" fontId="62" fillId="0" borderId="0" xfId="50" applyFont="1" applyBorder="1" applyAlignment="1" applyProtection="1">
      <alignment vertical="center"/>
    </xf>
    <xf numFmtId="0" fontId="62" fillId="0" borderId="0" xfId="50" applyFont="1" applyBorder="1" applyAlignment="1" applyProtection="1"/>
    <xf numFmtId="0" fontId="61" fillId="0" borderId="0" xfId="50" applyFont="1" applyBorder="1" applyProtection="1"/>
    <xf numFmtId="0" fontId="60" fillId="26" borderId="30" xfId="50" applyFont="1" applyFill="1" applyBorder="1" applyAlignment="1" applyProtection="1">
      <alignment horizontal="left" vertical="center" wrapText="1"/>
    </xf>
    <xf numFmtId="0" fontId="60" fillId="26" borderId="30" xfId="50" applyFont="1" applyFill="1" applyBorder="1" applyAlignment="1" applyProtection="1">
      <alignment horizontal="center" vertical="center"/>
    </xf>
    <xf numFmtId="0" fontId="60" fillId="27" borderId="29" xfId="50" applyFont="1" applyFill="1" applyBorder="1" applyAlignment="1" applyProtection="1">
      <alignment horizontal="left" vertical="center"/>
    </xf>
    <xf numFmtId="0" fontId="62" fillId="27" borderId="29" xfId="50" applyFont="1" applyFill="1" applyBorder="1" applyAlignment="1" applyProtection="1">
      <alignment horizontal="center" vertical="center"/>
    </xf>
    <xf numFmtId="170" fontId="60" fillId="0" borderId="29" xfId="50" applyNumberFormat="1" applyFont="1" applyFill="1" applyBorder="1" applyAlignment="1" applyProtection="1">
      <alignment horizontal="center" vertical="center"/>
    </xf>
    <xf numFmtId="168" fontId="60" fillId="27" borderId="29" xfId="50" applyNumberFormat="1" applyFont="1" applyFill="1" applyBorder="1" applyAlignment="1" applyProtection="1">
      <alignment horizontal="center" vertical="center"/>
    </xf>
    <xf numFmtId="0" fontId="60" fillId="0" borderId="29" xfId="50" applyFont="1" applyBorder="1" applyAlignment="1" applyProtection="1">
      <alignment vertical="center" wrapText="1"/>
    </xf>
    <xf numFmtId="168" fontId="60" fillId="0" borderId="29" xfId="50" applyNumberFormat="1" applyFont="1" applyFill="1" applyBorder="1" applyAlignment="1" applyProtection="1">
      <alignment horizontal="center" vertical="center"/>
    </xf>
    <xf numFmtId="0" fontId="60" fillId="0" borderId="31" xfId="50" applyFont="1" applyBorder="1" applyAlignment="1" applyProtection="1">
      <alignment vertical="center" wrapText="1"/>
    </xf>
    <xf numFmtId="168" fontId="60" fillId="0" borderId="32" xfId="50" applyNumberFormat="1" applyFont="1" applyFill="1" applyBorder="1" applyAlignment="1" applyProtection="1">
      <alignment horizontal="center" vertical="center"/>
    </xf>
    <xf numFmtId="0" fontId="62" fillId="0" borderId="0" xfId="50" applyFont="1" applyAlignment="1" applyProtection="1">
      <alignment vertical="center" wrapText="1"/>
    </xf>
    <xf numFmtId="0" fontId="62" fillId="0" borderId="0" xfId="50" applyFont="1" applyAlignment="1" applyProtection="1">
      <alignment vertical="center"/>
    </xf>
    <xf numFmtId="0" fontId="62" fillId="0" borderId="0" xfId="50" applyFont="1" applyProtection="1"/>
    <xf numFmtId="0" fontId="62" fillId="0" borderId="0" xfId="50" applyFont="1" applyAlignment="1" applyProtection="1"/>
    <xf numFmtId="0" fontId="63" fillId="0" borderId="0" xfId="50" applyFont="1" applyProtection="1"/>
    <xf numFmtId="0" fontId="62" fillId="0" borderId="29" xfId="50" applyFont="1" applyFill="1" applyBorder="1" applyAlignment="1" applyProtection="1">
      <alignment horizontal="center" vertical="center"/>
    </xf>
    <xf numFmtId="168" fontId="62" fillId="27" borderId="29" xfId="50" applyNumberFormat="1" applyFont="1" applyFill="1" applyBorder="1" applyAlignment="1" applyProtection="1">
      <alignment horizontal="center" vertical="center"/>
    </xf>
    <xf numFmtId="168" fontId="61" fillId="0" borderId="29" xfId="50" applyNumberFormat="1" applyFont="1" applyBorder="1" applyAlignment="1" applyProtection="1">
      <alignment vertical="center"/>
    </xf>
    <xf numFmtId="168" fontId="1" fillId="0" borderId="29" xfId="50" applyNumberFormat="1" applyFont="1" applyBorder="1" applyAlignment="1" applyProtection="1">
      <alignment vertical="center"/>
    </xf>
    <xf numFmtId="0" fontId="60" fillId="0" borderId="0" xfId="50" applyFont="1" applyBorder="1" applyAlignment="1" applyProtection="1">
      <alignment vertical="center" wrapText="1"/>
    </xf>
    <xf numFmtId="3" fontId="60" fillId="0" borderId="0" xfId="50" applyNumberFormat="1" applyFont="1" applyFill="1" applyBorder="1" applyAlignment="1" applyProtection="1">
      <alignment horizontal="center" vertical="center"/>
    </xf>
    <xf numFmtId="0" fontId="60" fillId="26" borderId="29" xfId="50" applyFont="1" applyFill="1" applyBorder="1" applyAlignment="1" applyProtection="1">
      <alignment vertical="center" wrapText="1"/>
    </xf>
    <xf numFmtId="3" fontId="60" fillId="26" borderId="29" xfId="50" applyNumberFormat="1" applyFont="1" applyFill="1" applyBorder="1" applyAlignment="1" applyProtection="1">
      <alignment horizontal="center" vertical="center" wrapText="1"/>
    </xf>
    <xf numFmtId="0" fontId="60" fillId="0" borderId="0" xfId="50" applyFont="1" applyFill="1" applyBorder="1" applyAlignment="1" applyProtection="1">
      <alignment horizontal="center" vertical="center"/>
    </xf>
    <xf numFmtId="0" fontId="64" fillId="0" borderId="0" xfId="50" applyFont="1" applyBorder="1" applyAlignment="1" applyProtection="1">
      <alignment vertical="center"/>
    </xf>
    <xf numFmtId="0" fontId="1" fillId="0" borderId="0" xfId="50" applyBorder="1" applyAlignment="1" applyProtection="1">
      <alignment vertical="center"/>
    </xf>
    <xf numFmtId="0" fontId="60" fillId="0" borderId="29" xfId="50" applyFont="1" applyBorder="1" applyAlignment="1" applyProtection="1">
      <alignment horizontal="left" vertical="center" wrapText="1"/>
    </xf>
    <xf numFmtId="0" fontId="63" fillId="0" borderId="0" xfId="50" applyFont="1" applyBorder="1" applyAlignment="1" applyProtection="1">
      <alignment vertical="center"/>
    </xf>
    <xf numFmtId="0" fontId="61" fillId="0" borderId="0" xfId="50" applyFont="1" applyBorder="1" applyAlignment="1" applyProtection="1">
      <alignment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0" xfId="0" applyFont="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0" fillId="0" borderId="0" xfId="0" applyAlignment="1">
      <alignment horizontal="center"/>
    </xf>
    <xf numFmtId="0" fontId="2" fillId="0" borderId="0" xfId="0" applyFont="1" applyAlignment="1">
      <alignment horizontal="center"/>
    </xf>
    <xf numFmtId="0" fontId="0" fillId="0" borderId="0" xfId="0" applyFont="1" applyAlignment="1">
      <alignment horizontal="center"/>
    </xf>
    <xf numFmtId="0" fontId="60" fillId="26" borderId="30" xfId="50" applyFont="1" applyFill="1" applyBorder="1" applyAlignment="1" applyProtection="1">
      <alignment horizontal="left" vertical="center" wrapText="1"/>
    </xf>
    <xf numFmtId="0" fontId="60" fillId="26" borderId="2" xfId="50" applyFont="1" applyFill="1" applyBorder="1" applyAlignment="1" applyProtection="1">
      <alignment horizontal="left" vertical="center" wrapText="1"/>
    </xf>
    <xf numFmtId="0" fontId="60" fillId="26" borderId="30" xfId="50" applyFont="1" applyFill="1" applyBorder="1" applyAlignment="1" applyProtection="1">
      <alignment horizontal="center" vertical="center"/>
    </xf>
    <xf numFmtId="0" fontId="60" fillId="26" borderId="2" xfId="50" applyFont="1" applyFill="1" applyBorder="1" applyAlignment="1" applyProtection="1">
      <alignment horizontal="center" vertical="center"/>
    </xf>
    <xf numFmtId="0" fontId="60" fillId="26" borderId="29" xfId="50"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25"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4" xfId="2" applyFont="1" applyFill="1" applyBorder="1" applyAlignment="1">
      <alignment horizontal="left" vertical="top" wrapText="1"/>
    </xf>
    <xf numFmtId="0" fontId="40" fillId="0" borderId="27"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8" fillId="0" borderId="0" xfId="2" applyFont="1" applyFill="1" applyAlignment="1">
      <alignment horizontal="center"/>
    </xf>
    <xf numFmtId="0" fontId="41" fillId="0" borderId="33" xfId="2" applyFont="1" applyFill="1" applyBorder="1" applyAlignment="1">
      <alignment vertical="top" wrapText="1"/>
    </xf>
    <xf numFmtId="0" fontId="40" fillId="0" borderId="34" xfId="2" applyFont="1" applyFill="1" applyBorder="1" applyAlignment="1">
      <alignment vertical="top" wrapText="1"/>
    </xf>
    <xf numFmtId="0" fontId="40" fillId="0" borderId="35" xfId="2" applyFont="1" applyFill="1" applyBorder="1" applyAlignment="1">
      <alignment vertical="top" wrapText="1"/>
    </xf>
    <xf numFmtId="0" fontId="40" fillId="0" borderId="24" xfId="2"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0" fillId="0" borderId="1" xfId="2" applyFont="1" applyFill="1" applyBorder="1" applyAlignment="1">
      <alignment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1048;&#1055;%2022%20&#1082;&#1086;&#1088;%202022-2026&#1075;&#1075;\5.%20&#1055;&#1072;&#1089;&#1087;&#1086;&#1088;&#1090;&#1072;%20%20&#1048;&#1055;&#1088;\2022%20&#1075;&#1086;&#1076;\&#1055;&#1072;&#1089;&#1087;.%20L_%2020220113%20&#1047;&#1072;&#1084;&#1077;&#1085;&#1072;%20&#1090;&#1088;-&#1074;%20(19%20&#1087;&#1072;&#1089;&#1087;&#1086;&#1088;&#1090;&#1086;&#1074;)\&#1055;&#1072;&#1089;&#1087;&#1086;&#1088;&#1090;%20L_%20202201131%20&#1058;&#1055;-2906%20&#1058;1%20&#1057;&#1069;&#1057;%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5 Анализ эк эф"/>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SheetLayoutView="100" workbookViewId="0">
      <selection activeCell="C34" sqref="C34"/>
    </sheetView>
  </sheetViews>
  <sheetFormatPr defaultRowHeight="15" x14ac:dyDescent="0.25"/>
  <cols>
    <col min="1" max="1" width="6.140625" style="191" customWidth="1"/>
    <col min="2" max="2" width="53.5703125" style="1" customWidth="1"/>
    <col min="3" max="3" width="91.42578125" style="17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87"/>
      <c r="C1" s="170" t="s">
        <v>69</v>
      </c>
      <c r="F1" s="14"/>
      <c r="G1" s="14"/>
    </row>
    <row r="2" spans="1:22" s="10" customFormat="1" ht="18.75" customHeight="1" x14ac:dyDescent="0.2">
      <c r="A2" s="187"/>
      <c r="C2" s="170" t="s">
        <v>11</v>
      </c>
      <c r="F2" s="14"/>
      <c r="G2" s="14"/>
    </row>
    <row r="3" spans="1:22" s="10" customFormat="1" ht="18.75" x14ac:dyDescent="0.2">
      <c r="A3" s="188"/>
      <c r="C3" s="170" t="s">
        <v>68</v>
      </c>
      <c r="F3" s="14"/>
      <c r="G3" s="14"/>
    </row>
    <row r="4" spans="1:22" s="10" customFormat="1" ht="18.75" x14ac:dyDescent="0.3">
      <c r="A4" s="188"/>
      <c r="C4" s="171"/>
      <c r="F4" s="14"/>
      <c r="G4" s="14"/>
      <c r="H4" s="13"/>
    </row>
    <row r="5" spans="1:22" s="10" customFormat="1" ht="15.75" x14ac:dyDescent="0.25">
      <c r="A5" s="290" t="s">
        <v>559</v>
      </c>
      <c r="B5" s="290"/>
      <c r="C5" s="290"/>
      <c r="D5" s="158"/>
      <c r="E5" s="158"/>
      <c r="F5" s="158"/>
      <c r="G5" s="158"/>
      <c r="H5" s="158"/>
      <c r="I5" s="158"/>
      <c r="J5" s="158"/>
    </row>
    <row r="6" spans="1:22" s="10" customFormat="1" ht="18.75" x14ac:dyDescent="0.3">
      <c r="A6" s="188"/>
      <c r="C6" s="171"/>
      <c r="F6" s="14"/>
      <c r="G6" s="14"/>
      <c r="H6" s="13"/>
    </row>
    <row r="7" spans="1:22" s="10" customFormat="1" ht="18.75" x14ac:dyDescent="0.2">
      <c r="A7" s="294" t="s">
        <v>10</v>
      </c>
      <c r="B7" s="294"/>
      <c r="C7" s="294"/>
      <c r="D7" s="11"/>
      <c r="E7" s="11"/>
      <c r="F7" s="11"/>
      <c r="G7" s="11"/>
      <c r="H7" s="11"/>
      <c r="I7" s="11"/>
      <c r="J7" s="11"/>
      <c r="K7" s="11"/>
      <c r="L7" s="11"/>
      <c r="M7" s="11"/>
      <c r="N7" s="11"/>
      <c r="O7" s="11"/>
      <c r="P7" s="11"/>
      <c r="Q7" s="11"/>
      <c r="R7" s="11"/>
      <c r="S7" s="11"/>
      <c r="T7" s="11"/>
      <c r="U7" s="11"/>
      <c r="V7" s="11"/>
    </row>
    <row r="8" spans="1:22" s="10" customFormat="1" ht="18.75" x14ac:dyDescent="0.2">
      <c r="A8" s="183"/>
      <c r="B8" s="12"/>
      <c r="C8" s="166"/>
      <c r="D8" s="12"/>
      <c r="E8" s="12"/>
      <c r="F8" s="12"/>
      <c r="G8" s="12"/>
      <c r="H8" s="12"/>
      <c r="I8" s="11"/>
      <c r="J8" s="11"/>
      <c r="K8" s="11"/>
      <c r="L8" s="11"/>
      <c r="M8" s="11"/>
      <c r="N8" s="11"/>
      <c r="O8" s="11"/>
      <c r="P8" s="11"/>
      <c r="Q8" s="11"/>
      <c r="R8" s="11"/>
      <c r="S8" s="11"/>
      <c r="T8" s="11"/>
      <c r="U8" s="11"/>
      <c r="V8" s="11"/>
    </row>
    <row r="9" spans="1:22" s="10" customFormat="1" ht="18.75" x14ac:dyDescent="0.2">
      <c r="A9" s="295" t="s">
        <v>516</v>
      </c>
      <c r="B9" s="295"/>
      <c r="C9" s="295"/>
      <c r="D9" s="6"/>
      <c r="E9" s="6"/>
      <c r="F9" s="6"/>
      <c r="G9" s="6"/>
      <c r="H9" s="6"/>
      <c r="I9" s="11"/>
      <c r="J9" s="11"/>
      <c r="K9" s="11"/>
      <c r="L9" s="11"/>
      <c r="M9" s="11"/>
      <c r="N9" s="11"/>
      <c r="O9" s="11"/>
      <c r="P9" s="11"/>
      <c r="Q9" s="11"/>
      <c r="R9" s="11"/>
      <c r="S9" s="11"/>
      <c r="T9" s="11"/>
      <c r="U9" s="11"/>
      <c r="V9" s="11"/>
    </row>
    <row r="10" spans="1:22" s="10" customFormat="1" ht="18.75" x14ac:dyDescent="0.2">
      <c r="A10" s="291" t="s">
        <v>9</v>
      </c>
      <c r="B10" s="291"/>
      <c r="C10" s="291"/>
      <c r="D10" s="4"/>
      <c r="E10" s="4"/>
      <c r="F10" s="4"/>
      <c r="G10" s="4"/>
      <c r="H10" s="4"/>
      <c r="I10" s="11"/>
      <c r="J10" s="11"/>
      <c r="K10" s="11"/>
      <c r="L10" s="11"/>
      <c r="M10" s="11"/>
      <c r="N10" s="11"/>
      <c r="O10" s="11"/>
      <c r="P10" s="11"/>
      <c r="Q10" s="11"/>
      <c r="R10" s="11"/>
      <c r="S10" s="11"/>
      <c r="T10" s="11"/>
      <c r="U10" s="11"/>
      <c r="V10" s="11"/>
    </row>
    <row r="11" spans="1:22" s="10" customFormat="1" ht="18.75" x14ac:dyDescent="0.2">
      <c r="A11" s="183"/>
      <c r="B11" s="12"/>
      <c r="C11" s="166"/>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96" t="s">
        <v>555</v>
      </c>
      <c r="B12" s="296"/>
      <c r="C12" s="296"/>
      <c r="D12" s="6"/>
      <c r="E12" s="6"/>
      <c r="F12" s="6"/>
      <c r="G12" s="6"/>
      <c r="H12" s="6"/>
      <c r="I12" s="11"/>
      <c r="J12" s="11"/>
      <c r="K12" s="11"/>
      <c r="L12" s="11"/>
      <c r="M12" s="11"/>
      <c r="N12" s="11"/>
      <c r="O12" s="11"/>
      <c r="P12" s="11"/>
      <c r="Q12" s="11"/>
      <c r="R12" s="11"/>
      <c r="S12" s="11"/>
      <c r="T12" s="11"/>
      <c r="U12" s="11"/>
      <c r="V12" s="11"/>
    </row>
    <row r="13" spans="1:22" s="10" customFormat="1" ht="18.75" x14ac:dyDescent="0.2">
      <c r="A13" s="291" t="s">
        <v>8</v>
      </c>
      <c r="B13" s="291"/>
      <c r="C13" s="29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4"/>
      <c r="B14" s="297"/>
      <c r="C14" s="297"/>
      <c r="D14" s="8"/>
      <c r="E14" s="8"/>
      <c r="F14" s="8"/>
      <c r="G14" s="8"/>
      <c r="H14" s="8"/>
      <c r="I14" s="8"/>
      <c r="J14" s="8"/>
      <c r="K14" s="8"/>
      <c r="L14" s="8"/>
      <c r="M14" s="8"/>
      <c r="N14" s="8"/>
      <c r="O14" s="8"/>
      <c r="P14" s="8"/>
      <c r="Q14" s="8"/>
      <c r="R14" s="8"/>
      <c r="S14" s="8"/>
      <c r="T14" s="8"/>
      <c r="U14" s="8"/>
      <c r="V14" s="8"/>
    </row>
    <row r="15" spans="1:22" s="2" customFormat="1" ht="15.75" x14ac:dyDescent="0.2">
      <c r="A15" s="295" t="s">
        <v>554</v>
      </c>
      <c r="B15" s="295"/>
      <c r="C15" s="295"/>
      <c r="D15" s="6"/>
      <c r="E15" s="6"/>
      <c r="F15" s="6"/>
      <c r="G15" s="6"/>
      <c r="H15" s="6"/>
      <c r="I15" s="6"/>
      <c r="J15" s="6"/>
      <c r="K15" s="6"/>
      <c r="L15" s="6"/>
      <c r="M15" s="6"/>
      <c r="N15" s="6"/>
      <c r="O15" s="6"/>
      <c r="P15" s="6"/>
      <c r="Q15" s="6"/>
      <c r="R15" s="6"/>
      <c r="S15" s="6"/>
      <c r="T15" s="6"/>
      <c r="U15" s="6"/>
      <c r="V15" s="6"/>
    </row>
    <row r="16" spans="1:22" s="2" customFormat="1" ht="15" customHeight="1" x14ac:dyDescent="0.2">
      <c r="A16" s="291" t="s">
        <v>7</v>
      </c>
      <c r="B16" s="291"/>
      <c r="C16" s="291"/>
      <c r="D16" s="4"/>
      <c r="E16" s="4"/>
      <c r="F16" s="4"/>
      <c r="G16" s="4"/>
      <c r="H16" s="4"/>
      <c r="I16" s="4"/>
      <c r="J16" s="4"/>
      <c r="K16" s="4"/>
      <c r="L16" s="4"/>
      <c r="M16" s="4"/>
      <c r="N16" s="4"/>
      <c r="O16" s="4"/>
      <c r="P16" s="4"/>
      <c r="Q16" s="4"/>
      <c r="R16" s="4"/>
      <c r="S16" s="4"/>
      <c r="T16" s="4"/>
      <c r="U16" s="4"/>
      <c r="V16" s="4"/>
    </row>
    <row r="17" spans="1:22" s="2" customFormat="1" ht="15" customHeight="1" x14ac:dyDescent="0.2">
      <c r="A17" s="185"/>
      <c r="B17" s="3"/>
      <c r="C17" s="167"/>
      <c r="D17" s="3"/>
      <c r="E17" s="3"/>
      <c r="F17" s="3"/>
      <c r="G17" s="3"/>
      <c r="H17" s="3"/>
      <c r="I17" s="3"/>
      <c r="J17" s="3"/>
      <c r="K17" s="3"/>
      <c r="L17" s="3"/>
      <c r="M17" s="3"/>
      <c r="N17" s="3"/>
      <c r="O17" s="3"/>
      <c r="P17" s="3"/>
      <c r="Q17" s="3"/>
      <c r="R17" s="3"/>
      <c r="S17" s="3"/>
    </row>
    <row r="18" spans="1:22" s="2" customFormat="1" ht="19.5" customHeight="1" x14ac:dyDescent="0.2">
      <c r="A18" s="292" t="s">
        <v>472</v>
      </c>
      <c r="B18" s="293"/>
      <c r="C18" s="293"/>
      <c r="D18" s="5"/>
      <c r="E18" s="5"/>
      <c r="F18" s="5"/>
      <c r="G18" s="5"/>
      <c r="H18" s="5"/>
      <c r="I18" s="5"/>
      <c r="J18" s="5"/>
      <c r="K18" s="5"/>
      <c r="L18" s="5"/>
      <c r="M18" s="5"/>
      <c r="N18" s="5"/>
      <c r="O18" s="5"/>
      <c r="P18" s="5"/>
      <c r="Q18" s="5"/>
      <c r="R18" s="5"/>
      <c r="S18" s="5"/>
      <c r="T18" s="5"/>
      <c r="U18" s="5"/>
      <c r="V18" s="5"/>
    </row>
    <row r="19" spans="1:22" s="2" customFormat="1" ht="15" customHeight="1" x14ac:dyDescent="0.2">
      <c r="A19" s="182"/>
      <c r="B19" s="4"/>
      <c r="C19" s="165"/>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89" t="s">
        <v>65</v>
      </c>
      <c r="B22" s="40" t="s">
        <v>311</v>
      </c>
      <c r="C22" s="36" t="s">
        <v>495</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89" t="s">
        <v>64</v>
      </c>
      <c r="B23" s="35" t="s">
        <v>492</v>
      </c>
      <c r="C23" s="36" t="str">
        <f>$A$15</f>
        <v>ПИРы по зоне ПО ЦЭС на мероприятия ИП 2023-2024 год</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89" t="s">
        <v>63</v>
      </c>
      <c r="B24" s="155" t="s">
        <v>422</v>
      </c>
      <c r="C24" s="169" t="s">
        <v>512</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89" t="s">
        <v>62</v>
      </c>
      <c r="B25" s="155" t="s">
        <v>75</v>
      </c>
      <c r="C25" s="169" t="s">
        <v>513</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89" t="s">
        <v>60</v>
      </c>
      <c r="B26" s="155" t="s">
        <v>74</v>
      </c>
      <c r="C26" s="169" t="s">
        <v>496</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89" t="s">
        <v>59</v>
      </c>
      <c r="B27" s="155" t="s">
        <v>423</v>
      </c>
      <c r="C27" s="169" t="s">
        <v>487</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89" t="s">
        <v>57</v>
      </c>
      <c r="B28" s="155" t="s">
        <v>424</v>
      </c>
      <c r="C28" s="169" t="s">
        <v>487</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89" t="s">
        <v>55</v>
      </c>
      <c r="B29" s="155" t="s">
        <v>425</v>
      </c>
      <c r="C29" s="169" t="s">
        <v>487</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89" t="s">
        <v>73</v>
      </c>
      <c r="B30" s="39" t="s">
        <v>426</v>
      </c>
      <c r="C30" s="169" t="s">
        <v>497</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89" t="s">
        <v>71</v>
      </c>
      <c r="B31" s="39" t="s">
        <v>427</v>
      </c>
      <c r="C31" s="169" t="s">
        <v>487</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89" t="s">
        <v>70</v>
      </c>
      <c r="B32" s="39" t="s">
        <v>428</v>
      </c>
      <c r="C32" s="36" t="s">
        <v>488</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89" t="s">
        <v>442</v>
      </c>
      <c r="B33" s="39" t="s">
        <v>429</v>
      </c>
      <c r="C33" s="36" t="s">
        <v>563</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89" t="s">
        <v>432</v>
      </c>
      <c r="B34" s="39" t="s">
        <v>72</v>
      </c>
      <c r="C34" s="169" t="s">
        <v>487</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89" t="s">
        <v>443</v>
      </c>
      <c r="B35" s="39" t="s">
        <v>430</v>
      </c>
      <c r="C35" s="169" t="s">
        <v>487</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89" t="s">
        <v>433</v>
      </c>
      <c r="B36" s="39" t="s">
        <v>431</v>
      </c>
      <c r="C36" s="169" t="s">
        <v>487</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89" t="s">
        <v>444</v>
      </c>
      <c r="B37" s="39" t="s">
        <v>238</v>
      </c>
      <c r="C37" s="169" t="s">
        <v>487</v>
      </c>
      <c r="D37" s="23"/>
      <c r="E37" s="23"/>
      <c r="F37" s="23"/>
      <c r="G37" s="23"/>
      <c r="H37" s="23"/>
      <c r="I37" s="23"/>
      <c r="J37" s="23"/>
      <c r="K37" s="23"/>
      <c r="L37" s="23"/>
      <c r="M37" s="23"/>
      <c r="N37" s="23"/>
      <c r="O37" s="23"/>
      <c r="P37" s="23"/>
      <c r="Q37" s="23"/>
      <c r="R37" s="23"/>
      <c r="S37" s="23"/>
      <c r="T37" s="23"/>
      <c r="U37" s="23"/>
      <c r="V37" s="23"/>
    </row>
    <row r="38" spans="1:22" ht="63" x14ac:dyDescent="0.25">
      <c r="A38" s="189" t="s">
        <v>434</v>
      </c>
      <c r="B38" s="39" t="s">
        <v>482</v>
      </c>
      <c r="C38" s="169" t="s">
        <v>505</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89" t="s">
        <v>445</v>
      </c>
      <c r="B39" s="39" t="s">
        <v>467</v>
      </c>
      <c r="C39" s="169" t="s">
        <v>489</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89" t="s">
        <v>435</v>
      </c>
      <c r="B40" s="39" t="s">
        <v>481</v>
      </c>
      <c r="C40" s="169" t="s">
        <v>489</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89" t="s">
        <v>448</v>
      </c>
      <c r="B41" s="39" t="s">
        <v>449</v>
      </c>
      <c r="C41" s="169" t="s">
        <v>489</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89" t="s">
        <v>436</v>
      </c>
      <c r="B42" s="39" t="s">
        <v>473</v>
      </c>
      <c r="C42" s="169" t="s">
        <v>489</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89" t="s">
        <v>468</v>
      </c>
      <c r="B43" s="39" t="s">
        <v>474</v>
      </c>
      <c r="C43" s="169" t="s">
        <v>489</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89" t="s">
        <v>437</v>
      </c>
      <c r="B44" s="39" t="s">
        <v>475</v>
      </c>
      <c r="C44" s="169" t="s">
        <v>489</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89" t="s">
        <v>469</v>
      </c>
      <c r="B45" s="39" t="s">
        <v>508</v>
      </c>
      <c r="C45" s="225">
        <v>1</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89" t="s">
        <v>438</v>
      </c>
      <c r="B46" s="39" t="s">
        <v>509</v>
      </c>
      <c r="C46" s="225">
        <v>1</v>
      </c>
      <c r="D46" s="23"/>
      <c r="E46" s="23"/>
      <c r="F46" s="23"/>
      <c r="G46" s="23"/>
      <c r="H46" s="23"/>
      <c r="I46" s="23"/>
      <c r="J46" s="23"/>
      <c r="K46" s="23"/>
      <c r="L46" s="23"/>
      <c r="M46" s="23"/>
      <c r="N46" s="23"/>
      <c r="O46" s="23"/>
      <c r="P46" s="23"/>
      <c r="Q46" s="23"/>
      <c r="R46" s="23"/>
      <c r="S46" s="23"/>
      <c r="T46" s="23"/>
      <c r="U46" s="23"/>
      <c r="V46" s="23"/>
    </row>
    <row r="47" spans="1:22" x14ac:dyDescent="0.25">
      <c r="A47" s="190"/>
      <c r="B47" s="23"/>
      <c r="C47" s="173"/>
      <c r="D47" s="23"/>
      <c r="E47" s="23"/>
      <c r="F47" s="23"/>
      <c r="G47" s="23"/>
      <c r="H47" s="23"/>
      <c r="I47" s="23"/>
      <c r="J47" s="23"/>
      <c r="K47" s="23"/>
      <c r="L47" s="23"/>
      <c r="M47" s="23"/>
      <c r="N47" s="23"/>
      <c r="O47" s="23"/>
      <c r="P47" s="23"/>
      <c r="Q47" s="23"/>
      <c r="R47" s="23"/>
      <c r="S47" s="23"/>
      <c r="T47" s="23"/>
      <c r="U47" s="23"/>
      <c r="V47" s="23"/>
    </row>
    <row r="48" spans="1:22" x14ac:dyDescent="0.25">
      <c r="A48" s="190"/>
      <c r="B48" s="23"/>
      <c r="C48" s="205"/>
      <c r="D48" s="23"/>
      <c r="E48" s="23"/>
      <c r="F48" s="23"/>
      <c r="G48" s="23"/>
      <c r="H48" s="23"/>
      <c r="I48" s="23"/>
      <c r="J48" s="23"/>
      <c r="K48" s="23"/>
      <c r="L48" s="23"/>
      <c r="M48" s="23"/>
      <c r="N48" s="23"/>
      <c r="O48" s="23"/>
      <c r="P48" s="23"/>
      <c r="Q48" s="23"/>
      <c r="R48" s="23"/>
      <c r="S48" s="23"/>
      <c r="T48" s="23"/>
      <c r="U48" s="23"/>
      <c r="V48" s="23"/>
    </row>
    <row r="49" spans="1:22" x14ac:dyDescent="0.25">
      <c r="A49" s="190"/>
      <c r="B49" s="23"/>
      <c r="C49" s="173"/>
      <c r="D49" s="23"/>
      <c r="E49" s="23"/>
      <c r="F49" s="23"/>
      <c r="G49" s="23"/>
      <c r="H49" s="23"/>
      <c r="I49" s="23"/>
      <c r="J49" s="23"/>
      <c r="K49" s="23"/>
      <c r="L49" s="23"/>
      <c r="M49" s="23"/>
      <c r="N49" s="23"/>
      <c r="O49" s="23"/>
      <c r="P49" s="23"/>
      <c r="Q49" s="23"/>
      <c r="R49" s="23"/>
      <c r="S49" s="23"/>
      <c r="T49" s="23"/>
      <c r="U49" s="23"/>
      <c r="V49" s="23"/>
    </row>
    <row r="50" spans="1:22" x14ac:dyDescent="0.25">
      <c r="A50" s="190"/>
      <c r="B50" s="23"/>
      <c r="C50" s="173"/>
      <c r="D50" s="23"/>
      <c r="E50" s="23"/>
      <c r="F50" s="23"/>
      <c r="G50" s="23"/>
      <c r="H50" s="23"/>
      <c r="I50" s="23"/>
      <c r="J50" s="23"/>
      <c r="K50" s="23"/>
      <c r="L50" s="23"/>
      <c r="M50" s="23"/>
      <c r="N50" s="23"/>
      <c r="O50" s="23"/>
      <c r="P50" s="23"/>
      <c r="Q50" s="23"/>
      <c r="R50" s="23"/>
      <c r="S50" s="23"/>
      <c r="T50" s="23"/>
      <c r="U50" s="23"/>
      <c r="V50" s="23"/>
    </row>
    <row r="51" spans="1:22" x14ac:dyDescent="0.25">
      <c r="A51" s="190"/>
      <c r="B51" s="23"/>
      <c r="C51" s="173"/>
      <c r="D51" s="23"/>
      <c r="E51" s="23"/>
      <c r="F51" s="23"/>
      <c r="G51" s="23"/>
      <c r="H51" s="23"/>
      <c r="I51" s="23"/>
      <c r="J51" s="23"/>
      <c r="K51" s="23"/>
      <c r="L51" s="23"/>
      <c r="M51" s="23"/>
      <c r="N51" s="23"/>
      <c r="O51" s="23"/>
      <c r="P51" s="23"/>
      <c r="Q51" s="23"/>
      <c r="R51" s="23"/>
      <c r="S51" s="23"/>
      <c r="T51" s="23"/>
      <c r="U51" s="23"/>
      <c r="V51" s="23"/>
    </row>
    <row r="52" spans="1:22" x14ac:dyDescent="0.25">
      <c r="A52" s="190"/>
      <c r="B52" s="23"/>
      <c r="C52" s="173"/>
      <c r="D52" s="23"/>
      <c r="E52" s="23"/>
      <c r="F52" s="23"/>
      <c r="G52" s="23"/>
      <c r="H52" s="23"/>
      <c r="I52" s="23"/>
      <c r="J52" s="23"/>
      <c r="K52" s="23"/>
      <c r="L52" s="23"/>
      <c r="M52" s="23"/>
      <c r="N52" s="23"/>
      <c r="O52" s="23"/>
      <c r="P52" s="23"/>
      <c r="Q52" s="23"/>
      <c r="R52" s="23"/>
      <c r="S52" s="23"/>
      <c r="T52" s="23"/>
      <c r="U52" s="23"/>
      <c r="V52" s="23"/>
    </row>
    <row r="53" spans="1:22" x14ac:dyDescent="0.25">
      <c r="A53" s="190"/>
      <c r="B53" s="23"/>
      <c r="C53" s="173"/>
      <c r="D53" s="23"/>
      <c r="E53" s="23"/>
      <c r="F53" s="23"/>
      <c r="G53" s="23"/>
      <c r="H53" s="23"/>
      <c r="I53" s="23"/>
      <c r="J53" s="23"/>
      <c r="K53" s="23"/>
      <c r="L53" s="23"/>
      <c r="M53" s="23"/>
      <c r="N53" s="23"/>
      <c r="O53" s="23"/>
      <c r="P53" s="23"/>
      <c r="Q53" s="23"/>
      <c r="R53" s="23"/>
      <c r="S53" s="23"/>
      <c r="T53" s="23"/>
      <c r="U53" s="23"/>
      <c r="V53" s="23"/>
    </row>
    <row r="54" spans="1:22" x14ac:dyDescent="0.25">
      <c r="A54" s="190"/>
      <c r="B54" s="23"/>
      <c r="C54" s="173"/>
      <c r="D54" s="23"/>
      <c r="E54" s="23"/>
      <c r="F54" s="23"/>
      <c r="G54" s="23"/>
      <c r="H54" s="23"/>
      <c r="I54" s="23"/>
      <c r="J54" s="23"/>
      <c r="K54" s="23"/>
      <c r="L54" s="23"/>
      <c r="M54" s="23"/>
      <c r="N54" s="23"/>
      <c r="O54" s="23"/>
      <c r="P54" s="23"/>
      <c r="Q54" s="23"/>
      <c r="R54" s="23"/>
      <c r="S54" s="23"/>
      <c r="T54" s="23"/>
      <c r="U54" s="23"/>
      <c r="V54" s="23"/>
    </row>
    <row r="55" spans="1:22" x14ac:dyDescent="0.25">
      <c r="A55" s="190"/>
      <c r="B55" s="23"/>
      <c r="C55" s="173"/>
      <c r="D55" s="23"/>
      <c r="E55" s="23"/>
      <c r="F55" s="23"/>
      <c r="G55" s="23"/>
      <c r="H55" s="23"/>
      <c r="I55" s="23"/>
      <c r="J55" s="23"/>
      <c r="K55" s="23"/>
      <c r="L55" s="23"/>
      <c r="M55" s="23"/>
      <c r="N55" s="23"/>
      <c r="O55" s="23"/>
      <c r="P55" s="23"/>
      <c r="Q55" s="23"/>
      <c r="R55" s="23"/>
      <c r="S55" s="23"/>
      <c r="T55" s="23"/>
      <c r="U55" s="23"/>
      <c r="V55" s="23"/>
    </row>
    <row r="56" spans="1:22" x14ac:dyDescent="0.25">
      <c r="A56" s="190"/>
      <c r="B56" s="23"/>
      <c r="C56" s="173"/>
      <c r="D56" s="23"/>
      <c r="E56" s="23"/>
      <c r="F56" s="23"/>
      <c r="G56" s="23"/>
      <c r="H56" s="23"/>
      <c r="I56" s="23"/>
      <c r="J56" s="23"/>
      <c r="K56" s="23"/>
      <c r="L56" s="23"/>
      <c r="M56" s="23"/>
      <c r="N56" s="23"/>
      <c r="O56" s="23"/>
      <c r="P56" s="23"/>
      <c r="Q56" s="23"/>
      <c r="R56" s="23"/>
      <c r="S56" s="23"/>
      <c r="T56" s="23"/>
      <c r="U56" s="23"/>
      <c r="V56" s="23"/>
    </row>
    <row r="57" spans="1:22" x14ac:dyDescent="0.25">
      <c r="A57" s="190"/>
      <c r="B57" s="23"/>
      <c r="C57" s="173"/>
      <c r="D57" s="23"/>
      <c r="E57" s="23"/>
      <c r="F57" s="23"/>
      <c r="G57" s="23"/>
      <c r="H57" s="23"/>
      <c r="I57" s="23"/>
      <c r="J57" s="23"/>
      <c r="K57" s="23"/>
      <c r="L57" s="23"/>
      <c r="M57" s="23"/>
      <c r="N57" s="23"/>
      <c r="O57" s="23"/>
      <c r="P57" s="23"/>
      <c r="Q57" s="23"/>
      <c r="R57" s="23"/>
      <c r="S57" s="23"/>
      <c r="T57" s="23"/>
      <c r="U57" s="23"/>
      <c r="V57" s="23"/>
    </row>
    <row r="58" spans="1:22" x14ac:dyDescent="0.25">
      <c r="A58" s="190"/>
      <c r="B58" s="23"/>
      <c r="C58" s="173"/>
      <c r="D58" s="23"/>
      <c r="E58" s="23"/>
      <c r="F58" s="23"/>
      <c r="G58" s="23"/>
      <c r="H58" s="23"/>
      <c r="I58" s="23"/>
      <c r="J58" s="23"/>
      <c r="K58" s="23"/>
      <c r="L58" s="23"/>
      <c r="M58" s="23"/>
      <c r="N58" s="23"/>
      <c r="O58" s="23"/>
      <c r="P58" s="23"/>
      <c r="Q58" s="23"/>
      <c r="R58" s="23"/>
      <c r="S58" s="23"/>
      <c r="T58" s="23"/>
      <c r="U58" s="23"/>
      <c r="V58" s="23"/>
    </row>
    <row r="59" spans="1:22" x14ac:dyDescent="0.25">
      <c r="A59" s="190"/>
      <c r="B59" s="23"/>
      <c r="C59" s="173"/>
      <c r="D59" s="23"/>
      <c r="E59" s="23"/>
      <c r="F59" s="23"/>
      <c r="G59" s="23"/>
      <c r="H59" s="23"/>
      <c r="I59" s="23"/>
      <c r="J59" s="23"/>
      <c r="K59" s="23"/>
      <c r="L59" s="23"/>
      <c r="M59" s="23"/>
      <c r="N59" s="23"/>
      <c r="O59" s="23"/>
      <c r="P59" s="23"/>
      <c r="Q59" s="23"/>
      <c r="R59" s="23"/>
      <c r="S59" s="23"/>
      <c r="T59" s="23"/>
      <c r="U59" s="23"/>
      <c r="V59" s="23"/>
    </row>
    <row r="60" spans="1:22" x14ac:dyDescent="0.25">
      <c r="A60" s="190"/>
      <c r="B60" s="23"/>
      <c r="C60" s="173"/>
      <c r="D60" s="23"/>
      <c r="E60" s="23"/>
      <c r="F60" s="23"/>
      <c r="G60" s="23"/>
      <c r="H60" s="23"/>
      <c r="I60" s="23"/>
      <c r="J60" s="23"/>
      <c r="K60" s="23"/>
      <c r="L60" s="23"/>
      <c r="M60" s="23"/>
      <c r="N60" s="23"/>
      <c r="O60" s="23"/>
      <c r="P60" s="23"/>
      <c r="Q60" s="23"/>
      <c r="R60" s="23"/>
      <c r="S60" s="23"/>
      <c r="T60" s="23"/>
      <c r="U60" s="23"/>
      <c r="V60" s="23"/>
    </row>
    <row r="61" spans="1:22" x14ac:dyDescent="0.25">
      <c r="A61" s="190"/>
      <c r="B61" s="23"/>
      <c r="C61" s="173"/>
      <c r="D61" s="23"/>
      <c r="E61" s="23"/>
      <c r="F61" s="23"/>
      <c r="G61" s="23"/>
      <c r="H61" s="23"/>
      <c r="I61" s="23"/>
      <c r="J61" s="23"/>
      <c r="K61" s="23"/>
      <c r="L61" s="23"/>
      <c r="M61" s="23"/>
      <c r="N61" s="23"/>
      <c r="O61" s="23"/>
      <c r="P61" s="23"/>
      <c r="Q61" s="23"/>
      <c r="R61" s="23"/>
      <c r="S61" s="23"/>
      <c r="T61" s="23"/>
      <c r="U61" s="23"/>
      <c r="V61" s="23"/>
    </row>
    <row r="62" spans="1:22" x14ac:dyDescent="0.25">
      <c r="A62" s="190"/>
      <c r="B62" s="23"/>
      <c r="C62" s="173"/>
      <c r="D62" s="23"/>
      <c r="E62" s="23"/>
      <c r="F62" s="23"/>
      <c r="G62" s="23"/>
      <c r="H62" s="23"/>
      <c r="I62" s="23"/>
      <c r="J62" s="23"/>
      <c r="K62" s="23"/>
      <c r="L62" s="23"/>
      <c r="M62" s="23"/>
      <c r="N62" s="23"/>
      <c r="O62" s="23"/>
      <c r="P62" s="23"/>
      <c r="Q62" s="23"/>
      <c r="R62" s="23"/>
      <c r="S62" s="23"/>
      <c r="T62" s="23"/>
      <c r="U62" s="23"/>
      <c r="V62" s="23"/>
    </row>
    <row r="63" spans="1:22" x14ac:dyDescent="0.25">
      <c r="A63" s="190"/>
      <c r="B63" s="23"/>
      <c r="C63" s="173"/>
      <c r="D63" s="23"/>
      <c r="E63" s="23"/>
      <c r="F63" s="23"/>
      <c r="G63" s="23"/>
      <c r="H63" s="23"/>
      <c r="I63" s="23"/>
      <c r="J63" s="23"/>
      <c r="K63" s="23"/>
      <c r="L63" s="23"/>
      <c r="M63" s="23"/>
      <c r="N63" s="23"/>
      <c r="O63" s="23"/>
      <c r="P63" s="23"/>
      <c r="Q63" s="23"/>
      <c r="R63" s="23"/>
      <c r="S63" s="23"/>
      <c r="T63" s="23"/>
      <c r="U63" s="23"/>
      <c r="V63" s="23"/>
    </row>
    <row r="64" spans="1:22" x14ac:dyDescent="0.25">
      <c r="A64" s="190"/>
      <c r="B64" s="23"/>
      <c r="C64" s="173"/>
      <c r="D64" s="23"/>
      <c r="E64" s="23"/>
      <c r="F64" s="23"/>
      <c r="G64" s="23"/>
      <c r="H64" s="23"/>
      <c r="I64" s="23"/>
      <c r="J64" s="23"/>
      <c r="K64" s="23"/>
      <c r="L64" s="23"/>
      <c r="M64" s="23"/>
      <c r="N64" s="23"/>
      <c r="O64" s="23"/>
      <c r="P64" s="23"/>
      <c r="Q64" s="23"/>
      <c r="R64" s="23"/>
      <c r="S64" s="23"/>
      <c r="T64" s="23"/>
      <c r="U64" s="23"/>
      <c r="V64" s="23"/>
    </row>
    <row r="65" spans="1:22" x14ac:dyDescent="0.25">
      <c r="A65" s="190"/>
      <c r="B65" s="23"/>
      <c r="C65" s="173"/>
      <c r="D65" s="23"/>
      <c r="E65" s="23"/>
      <c r="F65" s="23"/>
      <c r="G65" s="23"/>
      <c r="H65" s="23"/>
      <c r="I65" s="23"/>
      <c r="J65" s="23"/>
      <c r="K65" s="23"/>
      <c r="L65" s="23"/>
      <c r="M65" s="23"/>
      <c r="N65" s="23"/>
      <c r="O65" s="23"/>
      <c r="P65" s="23"/>
      <c r="Q65" s="23"/>
      <c r="R65" s="23"/>
      <c r="S65" s="23"/>
      <c r="T65" s="23"/>
      <c r="U65" s="23"/>
      <c r="V65" s="23"/>
    </row>
    <row r="66" spans="1:22" x14ac:dyDescent="0.25">
      <c r="A66" s="190"/>
      <c r="B66" s="23"/>
      <c r="C66" s="173"/>
      <c r="D66" s="23"/>
      <c r="E66" s="23"/>
      <c r="F66" s="23"/>
      <c r="G66" s="23"/>
      <c r="H66" s="23"/>
      <c r="I66" s="23"/>
      <c r="J66" s="23"/>
      <c r="K66" s="23"/>
      <c r="L66" s="23"/>
      <c r="M66" s="23"/>
      <c r="N66" s="23"/>
      <c r="O66" s="23"/>
      <c r="P66" s="23"/>
      <c r="Q66" s="23"/>
      <c r="R66" s="23"/>
      <c r="S66" s="23"/>
      <c r="T66" s="23"/>
      <c r="U66" s="23"/>
      <c r="V66" s="23"/>
    </row>
    <row r="67" spans="1:22" x14ac:dyDescent="0.25">
      <c r="A67" s="190"/>
      <c r="B67" s="23"/>
      <c r="C67" s="173"/>
      <c r="D67" s="23"/>
      <c r="E67" s="23"/>
      <c r="F67" s="23"/>
      <c r="G67" s="23"/>
      <c r="H67" s="23"/>
      <c r="I67" s="23"/>
      <c r="J67" s="23"/>
      <c r="K67" s="23"/>
      <c r="L67" s="23"/>
      <c r="M67" s="23"/>
      <c r="N67" s="23"/>
      <c r="O67" s="23"/>
      <c r="P67" s="23"/>
      <c r="Q67" s="23"/>
      <c r="R67" s="23"/>
      <c r="S67" s="23"/>
      <c r="T67" s="23"/>
      <c r="U67" s="23"/>
      <c r="V67" s="23"/>
    </row>
    <row r="68" spans="1:22" x14ac:dyDescent="0.25">
      <c r="A68" s="190"/>
      <c r="B68" s="23"/>
      <c r="C68" s="173"/>
      <c r="D68" s="23"/>
      <c r="E68" s="23"/>
      <c r="F68" s="23"/>
      <c r="G68" s="23"/>
      <c r="H68" s="23"/>
      <c r="I68" s="23"/>
      <c r="J68" s="23"/>
      <c r="K68" s="23"/>
      <c r="L68" s="23"/>
      <c r="M68" s="23"/>
      <c r="N68" s="23"/>
      <c r="O68" s="23"/>
      <c r="P68" s="23"/>
      <c r="Q68" s="23"/>
      <c r="R68" s="23"/>
      <c r="S68" s="23"/>
      <c r="T68" s="23"/>
      <c r="U68" s="23"/>
      <c r="V68" s="23"/>
    </row>
    <row r="69" spans="1:22" x14ac:dyDescent="0.25">
      <c r="A69" s="190"/>
      <c r="B69" s="23"/>
      <c r="C69" s="173"/>
      <c r="D69" s="23"/>
      <c r="E69" s="23"/>
      <c r="F69" s="23"/>
      <c r="G69" s="23"/>
      <c r="H69" s="23"/>
      <c r="I69" s="23"/>
      <c r="J69" s="23"/>
      <c r="K69" s="23"/>
      <c r="L69" s="23"/>
      <c r="M69" s="23"/>
      <c r="N69" s="23"/>
      <c r="O69" s="23"/>
      <c r="P69" s="23"/>
      <c r="Q69" s="23"/>
      <c r="R69" s="23"/>
      <c r="S69" s="23"/>
      <c r="T69" s="23"/>
      <c r="U69" s="23"/>
      <c r="V69" s="23"/>
    </row>
    <row r="70" spans="1:22" x14ac:dyDescent="0.25">
      <c r="A70" s="190"/>
      <c r="B70" s="23"/>
      <c r="C70" s="173"/>
      <c r="D70" s="23"/>
      <c r="E70" s="23"/>
      <c r="F70" s="23"/>
      <c r="G70" s="23"/>
      <c r="H70" s="23"/>
      <c r="I70" s="23"/>
      <c r="J70" s="23"/>
      <c r="K70" s="23"/>
      <c r="L70" s="23"/>
      <c r="M70" s="23"/>
      <c r="N70" s="23"/>
      <c r="O70" s="23"/>
      <c r="P70" s="23"/>
      <c r="Q70" s="23"/>
      <c r="R70" s="23"/>
      <c r="S70" s="23"/>
      <c r="T70" s="23"/>
      <c r="U70" s="23"/>
      <c r="V70" s="23"/>
    </row>
    <row r="71" spans="1:22" x14ac:dyDescent="0.25">
      <c r="A71" s="190"/>
      <c r="B71" s="23"/>
      <c r="C71" s="173"/>
      <c r="D71" s="23"/>
      <c r="E71" s="23"/>
      <c r="F71" s="23"/>
      <c r="G71" s="23"/>
      <c r="H71" s="23"/>
      <c r="I71" s="23"/>
      <c r="J71" s="23"/>
      <c r="K71" s="23"/>
      <c r="L71" s="23"/>
      <c r="M71" s="23"/>
      <c r="N71" s="23"/>
      <c r="O71" s="23"/>
      <c r="P71" s="23"/>
      <c r="Q71" s="23"/>
      <c r="R71" s="23"/>
      <c r="S71" s="23"/>
      <c r="T71" s="23"/>
      <c r="U71" s="23"/>
      <c r="V71" s="23"/>
    </row>
    <row r="72" spans="1:22" x14ac:dyDescent="0.25">
      <c r="A72" s="190"/>
      <c r="B72" s="23"/>
      <c r="C72" s="173"/>
      <c r="D72" s="23"/>
      <c r="E72" s="23"/>
      <c r="F72" s="23"/>
      <c r="G72" s="23"/>
      <c r="H72" s="23"/>
      <c r="I72" s="23"/>
      <c r="J72" s="23"/>
      <c r="K72" s="23"/>
      <c r="L72" s="23"/>
      <c r="M72" s="23"/>
      <c r="N72" s="23"/>
      <c r="O72" s="23"/>
      <c r="P72" s="23"/>
      <c r="Q72" s="23"/>
      <c r="R72" s="23"/>
      <c r="S72" s="23"/>
      <c r="T72" s="23"/>
      <c r="U72" s="23"/>
      <c r="V72" s="23"/>
    </row>
    <row r="73" spans="1:22" x14ac:dyDescent="0.25">
      <c r="A73" s="190"/>
      <c r="B73" s="23"/>
      <c r="C73" s="173"/>
      <c r="D73" s="23"/>
      <c r="E73" s="23"/>
      <c r="F73" s="23"/>
      <c r="G73" s="23"/>
      <c r="H73" s="23"/>
      <c r="I73" s="23"/>
      <c r="J73" s="23"/>
      <c r="K73" s="23"/>
      <c r="L73" s="23"/>
      <c r="M73" s="23"/>
      <c r="N73" s="23"/>
      <c r="O73" s="23"/>
      <c r="P73" s="23"/>
      <c r="Q73" s="23"/>
      <c r="R73" s="23"/>
      <c r="S73" s="23"/>
      <c r="T73" s="23"/>
      <c r="U73" s="23"/>
      <c r="V73" s="23"/>
    </row>
    <row r="74" spans="1:22" x14ac:dyDescent="0.25">
      <c r="A74" s="190"/>
      <c r="B74" s="23"/>
      <c r="C74" s="173"/>
      <c r="D74" s="23"/>
      <c r="E74" s="23"/>
      <c r="F74" s="23"/>
      <c r="G74" s="23"/>
      <c r="H74" s="23"/>
      <c r="I74" s="23"/>
      <c r="J74" s="23"/>
      <c r="K74" s="23"/>
      <c r="L74" s="23"/>
      <c r="M74" s="23"/>
      <c r="N74" s="23"/>
      <c r="O74" s="23"/>
      <c r="P74" s="23"/>
      <c r="Q74" s="23"/>
      <c r="R74" s="23"/>
      <c r="S74" s="23"/>
      <c r="T74" s="23"/>
      <c r="U74" s="23"/>
      <c r="V74" s="23"/>
    </row>
    <row r="75" spans="1:22" x14ac:dyDescent="0.25">
      <c r="A75" s="190"/>
      <c r="B75" s="23"/>
      <c r="C75" s="173"/>
      <c r="D75" s="23"/>
      <c r="E75" s="23"/>
      <c r="F75" s="23"/>
      <c r="G75" s="23"/>
      <c r="H75" s="23"/>
      <c r="I75" s="23"/>
      <c r="J75" s="23"/>
      <c r="K75" s="23"/>
      <c r="L75" s="23"/>
      <c r="M75" s="23"/>
      <c r="N75" s="23"/>
      <c r="O75" s="23"/>
      <c r="P75" s="23"/>
      <c r="Q75" s="23"/>
      <c r="R75" s="23"/>
      <c r="S75" s="23"/>
      <c r="T75" s="23"/>
      <c r="U75" s="23"/>
      <c r="V75" s="23"/>
    </row>
    <row r="76" spans="1:22" x14ac:dyDescent="0.25">
      <c r="A76" s="190"/>
      <c r="B76" s="23"/>
      <c r="C76" s="173"/>
      <c r="D76" s="23"/>
      <c r="E76" s="23"/>
      <c r="F76" s="23"/>
      <c r="G76" s="23"/>
      <c r="H76" s="23"/>
      <c r="I76" s="23"/>
      <c r="J76" s="23"/>
      <c r="K76" s="23"/>
      <c r="L76" s="23"/>
      <c r="M76" s="23"/>
      <c r="N76" s="23"/>
      <c r="O76" s="23"/>
      <c r="P76" s="23"/>
      <c r="Q76" s="23"/>
      <c r="R76" s="23"/>
      <c r="S76" s="23"/>
      <c r="T76" s="23"/>
      <c r="U76" s="23"/>
      <c r="V76" s="23"/>
    </row>
    <row r="77" spans="1:22" x14ac:dyDescent="0.25">
      <c r="A77" s="190"/>
      <c r="B77" s="23"/>
      <c r="C77" s="173"/>
      <c r="D77" s="23"/>
      <c r="E77" s="23"/>
      <c r="F77" s="23"/>
      <c r="G77" s="23"/>
      <c r="H77" s="23"/>
      <c r="I77" s="23"/>
      <c r="J77" s="23"/>
      <c r="K77" s="23"/>
      <c r="L77" s="23"/>
      <c r="M77" s="23"/>
      <c r="N77" s="23"/>
      <c r="O77" s="23"/>
      <c r="P77" s="23"/>
      <c r="Q77" s="23"/>
      <c r="R77" s="23"/>
      <c r="S77" s="23"/>
      <c r="T77" s="23"/>
      <c r="U77" s="23"/>
      <c r="V77" s="23"/>
    </row>
    <row r="78" spans="1:22" x14ac:dyDescent="0.25">
      <c r="A78" s="190"/>
      <c r="B78" s="23"/>
      <c r="C78" s="173"/>
      <c r="D78" s="23"/>
      <c r="E78" s="23"/>
      <c r="F78" s="23"/>
      <c r="G78" s="23"/>
      <c r="H78" s="23"/>
      <c r="I78" s="23"/>
      <c r="J78" s="23"/>
      <c r="K78" s="23"/>
      <c r="L78" s="23"/>
      <c r="M78" s="23"/>
      <c r="N78" s="23"/>
      <c r="O78" s="23"/>
      <c r="P78" s="23"/>
      <c r="Q78" s="23"/>
      <c r="R78" s="23"/>
      <c r="S78" s="23"/>
      <c r="T78" s="23"/>
      <c r="U78" s="23"/>
      <c r="V78" s="23"/>
    </row>
    <row r="79" spans="1:22" x14ac:dyDescent="0.25">
      <c r="A79" s="190"/>
      <c r="B79" s="23"/>
      <c r="C79" s="173"/>
      <c r="D79" s="23"/>
      <c r="E79" s="23"/>
      <c r="F79" s="23"/>
      <c r="G79" s="23"/>
      <c r="H79" s="23"/>
      <c r="I79" s="23"/>
      <c r="J79" s="23"/>
      <c r="K79" s="23"/>
      <c r="L79" s="23"/>
      <c r="M79" s="23"/>
      <c r="N79" s="23"/>
      <c r="O79" s="23"/>
      <c r="P79" s="23"/>
      <c r="Q79" s="23"/>
      <c r="R79" s="23"/>
      <c r="S79" s="23"/>
      <c r="T79" s="23"/>
      <c r="U79" s="23"/>
      <c r="V79" s="23"/>
    </row>
    <row r="80" spans="1:22" x14ac:dyDescent="0.25">
      <c r="A80" s="190"/>
      <c r="B80" s="23"/>
      <c r="C80" s="173"/>
      <c r="D80" s="23"/>
      <c r="E80" s="23"/>
      <c r="F80" s="23"/>
      <c r="G80" s="23"/>
      <c r="H80" s="23"/>
      <c r="I80" s="23"/>
      <c r="J80" s="23"/>
      <c r="K80" s="23"/>
      <c r="L80" s="23"/>
      <c r="M80" s="23"/>
      <c r="N80" s="23"/>
      <c r="O80" s="23"/>
      <c r="P80" s="23"/>
      <c r="Q80" s="23"/>
      <c r="R80" s="23"/>
      <c r="S80" s="23"/>
      <c r="T80" s="23"/>
      <c r="U80" s="23"/>
      <c r="V80" s="23"/>
    </row>
    <row r="81" spans="1:22" x14ac:dyDescent="0.25">
      <c r="A81" s="190"/>
      <c r="B81" s="23"/>
      <c r="C81" s="173"/>
      <c r="D81" s="23"/>
      <c r="E81" s="23"/>
      <c r="F81" s="23"/>
      <c r="G81" s="23"/>
      <c r="H81" s="23"/>
      <c r="I81" s="23"/>
      <c r="J81" s="23"/>
      <c r="K81" s="23"/>
      <c r="L81" s="23"/>
      <c r="M81" s="23"/>
      <c r="N81" s="23"/>
      <c r="O81" s="23"/>
      <c r="P81" s="23"/>
      <c r="Q81" s="23"/>
      <c r="R81" s="23"/>
      <c r="S81" s="23"/>
      <c r="T81" s="23"/>
      <c r="U81" s="23"/>
      <c r="V81" s="23"/>
    </row>
    <row r="82" spans="1:22" x14ac:dyDescent="0.25">
      <c r="A82" s="190"/>
      <c r="B82" s="23"/>
      <c r="C82" s="173"/>
      <c r="D82" s="23"/>
      <c r="E82" s="23"/>
      <c r="F82" s="23"/>
      <c r="G82" s="23"/>
      <c r="H82" s="23"/>
      <c r="I82" s="23"/>
      <c r="J82" s="23"/>
      <c r="K82" s="23"/>
      <c r="L82" s="23"/>
      <c r="M82" s="23"/>
      <c r="N82" s="23"/>
      <c r="O82" s="23"/>
      <c r="P82" s="23"/>
      <c r="Q82" s="23"/>
      <c r="R82" s="23"/>
      <c r="S82" s="23"/>
      <c r="T82" s="23"/>
      <c r="U82" s="23"/>
      <c r="V82" s="23"/>
    </row>
    <row r="83" spans="1:22" x14ac:dyDescent="0.25">
      <c r="A83" s="190"/>
      <c r="B83" s="23"/>
      <c r="C83" s="173"/>
      <c r="D83" s="23"/>
      <c r="E83" s="23"/>
      <c r="F83" s="23"/>
      <c r="G83" s="23"/>
      <c r="H83" s="23"/>
      <c r="I83" s="23"/>
      <c r="J83" s="23"/>
      <c r="K83" s="23"/>
      <c r="L83" s="23"/>
      <c r="M83" s="23"/>
      <c r="N83" s="23"/>
      <c r="O83" s="23"/>
      <c r="P83" s="23"/>
      <c r="Q83" s="23"/>
      <c r="R83" s="23"/>
      <c r="S83" s="23"/>
      <c r="T83" s="23"/>
      <c r="U83" s="23"/>
      <c r="V83" s="23"/>
    </row>
    <row r="84" spans="1:22" x14ac:dyDescent="0.25">
      <c r="A84" s="190"/>
      <c r="B84" s="23"/>
      <c r="C84" s="173"/>
      <c r="D84" s="23"/>
      <c r="E84" s="23"/>
      <c r="F84" s="23"/>
      <c r="G84" s="23"/>
      <c r="H84" s="23"/>
      <c r="I84" s="23"/>
      <c r="J84" s="23"/>
      <c r="K84" s="23"/>
      <c r="L84" s="23"/>
      <c r="M84" s="23"/>
      <c r="N84" s="23"/>
      <c r="O84" s="23"/>
      <c r="P84" s="23"/>
      <c r="Q84" s="23"/>
      <c r="R84" s="23"/>
      <c r="S84" s="23"/>
      <c r="T84" s="23"/>
      <c r="U84" s="23"/>
      <c r="V84" s="23"/>
    </row>
    <row r="85" spans="1:22" x14ac:dyDescent="0.25">
      <c r="A85" s="190"/>
      <c r="B85" s="23"/>
      <c r="C85" s="173"/>
      <c r="D85" s="23"/>
      <c r="E85" s="23"/>
      <c r="F85" s="23"/>
      <c r="G85" s="23"/>
      <c r="H85" s="23"/>
      <c r="I85" s="23"/>
      <c r="J85" s="23"/>
      <c r="K85" s="23"/>
      <c r="L85" s="23"/>
      <c r="M85" s="23"/>
      <c r="N85" s="23"/>
      <c r="O85" s="23"/>
      <c r="P85" s="23"/>
      <c r="Q85" s="23"/>
      <c r="R85" s="23"/>
      <c r="S85" s="23"/>
      <c r="T85" s="23"/>
      <c r="U85" s="23"/>
      <c r="V85" s="23"/>
    </row>
    <row r="86" spans="1:22" x14ac:dyDescent="0.25">
      <c r="A86" s="190"/>
      <c r="B86" s="23"/>
      <c r="C86" s="173"/>
      <c r="D86" s="23"/>
      <c r="E86" s="23"/>
      <c r="F86" s="23"/>
      <c r="G86" s="23"/>
      <c r="H86" s="23"/>
      <c r="I86" s="23"/>
      <c r="J86" s="23"/>
      <c r="K86" s="23"/>
      <c r="L86" s="23"/>
      <c r="M86" s="23"/>
      <c r="N86" s="23"/>
      <c r="O86" s="23"/>
      <c r="P86" s="23"/>
      <c r="Q86" s="23"/>
      <c r="R86" s="23"/>
      <c r="S86" s="23"/>
      <c r="T86" s="23"/>
      <c r="U86" s="23"/>
      <c r="V86" s="23"/>
    </row>
    <row r="87" spans="1:22" x14ac:dyDescent="0.25">
      <c r="A87" s="190"/>
      <c r="B87" s="23"/>
      <c r="C87" s="173"/>
      <c r="D87" s="23"/>
      <c r="E87" s="23"/>
      <c r="F87" s="23"/>
      <c r="G87" s="23"/>
      <c r="H87" s="23"/>
      <c r="I87" s="23"/>
      <c r="J87" s="23"/>
      <c r="K87" s="23"/>
      <c r="L87" s="23"/>
      <c r="M87" s="23"/>
      <c r="N87" s="23"/>
      <c r="O87" s="23"/>
      <c r="P87" s="23"/>
      <c r="Q87" s="23"/>
      <c r="R87" s="23"/>
      <c r="S87" s="23"/>
      <c r="T87" s="23"/>
      <c r="U87" s="23"/>
      <c r="V87" s="23"/>
    </row>
    <row r="88" spans="1:22" x14ac:dyDescent="0.25">
      <c r="A88" s="190"/>
      <c r="B88" s="23"/>
      <c r="C88" s="173"/>
      <c r="D88" s="23"/>
      <c r="E88" s="23"/>
      <c r="F88" s="23"/>
      <c r="G88" s="23"/>
      <c r="H88" s="23"/>
      <c r="I88" s="23"/>
      <c r="J88" s="23"/>
      <c r="K88" s="23"/>
      <c r="L88" s="23"/>
      <c r="M88" s="23"/>
      <c r="N88" s="23"/>
      <c r="O88" s="23"/>
      <c r="P88" s="23"/>
      <c r="Q88" s="23"/>
      <c r="R88" s="23"/>
      <c r="S88" s="23"/>
      <c r="T88" s="23"/>
      <c r="U88" s="23"/>
      <c r="V88" s="23"/>
    </row>
    <row r="89" spans="1:22" x14ac:dyDescent="0.25">
      <c r="A89" s="190"/>
      <c r="B89" s="23"/>
      <c r="C89" s="173"/>
      <c r="D89" s="23"/>
      <c r="E89" s="23"/>
      <c r="F89" s="23"/>
      <c r="G89" s="23"/>
      <c r="H89" s="23"/>
      <c r="I89" s="23"/>
      <c r="J89" s="23"/>
      <c r="K89" s="23"/>
      <c r="L89" s="23"/>
      <c r="M89" s="23"/>
      <c r="N89" s="23"/>
      <c r="O89" s="23"/>
      <c r="P89" s="23"/>
      <c r="Q89" s="23"/>
      <c r="R89" s="23"/>
      <c r="S89" s="23"/>
      <c r="T89" s="23"/>
      <c r="U89" s="23"/>
      <c r="V89" s="23"/>
    </row>
    <row r="90" spans="1:22" x14ac:dyDescent="0.25">
      <c r="A90" s="190"/>
      <c r="B90" s="23"/>
      <c r="C90" s="173"/>
      <c r="D90" s="23"/>
      <c r="E90" s="23"/>
      <c r="F90" s="23"/>
      <c r="G90" s="23"/>
      <c r="H90" s="23"/>
      <c r="I90" s="23"/>
      <c r="J90" s="23"/>
      <c r="K90" s="23"/>
      <c r="L90" s="23"/>
      <c r="M90" s="23"/>
      <c r="N90" s="23"/>
      <c r="O90" s="23"/>
      <c r="P90" s="23"/>
      <c r="Q90" s="23"/>
      <c r="R90" s="23"/>
      <c r="S90" s="23"/>
      <c r="T90" s="23"/>
      <c r="U90" s="23"/>
      <c r="V90" s="23"/>
    </row>
    <row r="91" spans="1:22" x14ac:dyDescent="0.25">
      <c r="A91" s="190"/>
      <c r="B91" s="23"/>
      <c r="C91" s="173"/>
      <c r="D91" s="23"/>
      <c r="E91" s="23"/>
      <c r="F91" s="23"/>
      <c r="G91" s="23"/>
      <c r="H91" s="23"/>
      <c r="I91" s="23"/>
      <c r="J91" s="23"/>
      <c r="K91" s="23"/>
      <c r="L91" s="23"/>
      <c r="M91" s="23"/>
      <c r="N91" s="23"/>
      <c r="O91" s="23"/>
      <c r="P91" s="23"/>
      <c r="Q91" s="23"/>
      <c r="R91" s="23"/>
      <c r="S91" s="23"/>
      <c r="T91" s="23"/>
      <c r="U91" s="23"/>
      <c r="V91" s="23"/>
    </row>
    <row r="92" spans="1:22" x14ac:dyDescent="0.25">
      <c r="A92" s="190"/>
      <c r="B92" s="23"/>
      <c r="C92" s="173"/>
      <c r="D92" s="23"/>
      <c r="E92" s="23"/>
      <c r="F92" s="23"/>
      <c r="G92" s="23"/>
      <c r="H92" s="23"/>
      <c r="I92" s="23"/>
      <c r="J92" s="23"/>
      <c r="K92" s="23"/>
      <c r="L92" s="23"/>
      <c r="M92" s="23"/>
      <c r="N92" s="23"/>
      <c r="O92" s="23"/>
      <c r="P92" s="23"/>
      <c r="Q92" s="23"/>
      <c r="R92" s="23"/>
      <c r="S92" s="23"/>
      <c r="T92" s="23"/>
      <c r="U92" s="23"/>
      <c r="V92" s="23"/>
    </row>
    <row r="93" spans="1:22" x14ac:dyDescent="0.25">
      <c r="A93" s="190"/>
      <c r="B93" s="23"/>
      <c r="C93" s="173"/>
      <c r="D93" s="23"/>
      <c r="E93" s="23"/>
      <c r="F93" s="23"/>
      <c r="G93" s="23"/>
      <c r="H93" s="23"/>
      <c r="I93" s="23"/>
      <c r="J93" s="23"/>
      <c r="K93" s="23"/>
      <c r="L93" s="23"/>
      <c r="M93" s="23"/>
      <c r="N93" s="23"/>
      <c r="O93" s="23"/>
      <c r="P93" s="23"/>
      <c r="Q93" s="23"/>
      <c r="R93" s="23"/>
      <c r="S93" s="23"/>
      <c r="T93" s="23"/>
      <c r="U93" s="23"/>
      <c r="V93" s="23"/>
    </row>
    <row r="94" spans="1:22" x14ac:dyDescent="0.25">
      <c r="A94" s="190"/>
      <c r="B94" s="23"/>
      <c r="C94" s="173"/>
      <c r="D94" s="23"/>
      <c r="E94" s="23"/>
      <c r="F94" s="23"/>
      <c r="G94" s="23"/>
      <c r="H94" s="23"/>
      <c r="I94" s="23"/>
      <c r="J94" s="23"/>
      <c r="K94" s="23"/>
      <c r="L94" s="23"/>
      <c r="M94" s="23"/>
      <c r="N94" s="23"/>
      <c r="O94" s="23"/>
      <c r="P94" s="23"/>
      <c r="Q94" s="23"/>
      <c r="R94" s="23"/>
      <c r="S94" s="23"/>
      <c r="T94" s="23"/>
      <c r="U94" s="23"/>
      <c r="V94" s="23"/>
    </row>
    <row r="95" spans="1:22" x14ac:dyDescent="0.25">
      <c r="A95" s="190"/>
      <c r="B95" s="23"/>
      <c r="C95" s="173"/>
      <c r="D95" s="23"/>
      <c r="E95" s="23"/>
      <c r="F95" s="23"/>
      <c r="G95" s="23"/>
      <c r="H95" s="23"/>
      <c r="I95" s="23"/>
      <c r="J95" s="23"/>
      <c r="K95" s="23"/>
      <c r="L95" s="23"/>
      <c r="M95" s="23"/>
      <c r="N95" s="23"/>
      <c r="O95" s="23"/>
      <c r="P95" s="23"/>
      <c r="Q95" s="23"/>
      <c r="R95" s="23"/>
      <c r="S95" s="23"/>
      <c r="T95" s="23"/>
      <c r="U95" s="23"/>
      <c r="V95" s="23"/>
    </row>
    <row r="96" spans="1:22" x14ac:dyDescent="0.25">
      <c r="A96" s="190"/>
      <c r="B96" s="23"/>
      <c r="C96" s="173"/>
      <c r="D96" s="23"/>
      <c r="E96" s="23"/>
      <c r="F96" s="23"/>
      <c r="G96" s="23"/>
      <c r="H96" s="23"/>
      <c r="I96" s="23"/>
      <c r="J96" s="23"/>
      <c r="K96" s="23"/>
      <c r="L96" s="23"/>
      <c r="M96" s="23"/>
      <c r="N96" s="23"/>
      <c r="O96" s="23"/>
      <c r="P96" s="23"/>
      <c r="Q96" s="23"/>
      <c r="R96" s="23"/>
      <c r="S96" s="23"/>
      <c r="T96" s="23"/>
      <c r="U96" s="23"/>
      <c r="V96" s="23"/>
    </row>
    <row r="97" spans="1:22" x14ac:dyDescent="0.25">
      <c r="A97" s="190"/>
      <c r="B97" s="23"/>
      <c r="C97" s="173"/>
      <c r="D97" s="23"/>
      <c r="E97" s="23"/>
      <c r="F97" s="23"/>
      <c r="G97" s="23"/>
      <c r="H97" s="23"/>
      <c r="I97" s="23"/>
      <c r="J97" s="23"/>
      <c r="K97" s="23"/>
      <c r="L97" s="23"/>
      <c r="M97" s="23"/>
      <c r="N97" s="23"/>
      <c r="O97" s="23"/>
      <c r="P97" s="23"/>
      <c r="Q97" s="23"/>
      <c r="R97" s="23"/>
      <c r="S97" s="23"/>
      <c r="T97" s="23"/>
      <c r="U97" s="23"/>
      <c r="V97" s="23"/>
    </row>
    <row r="98" spans="1:22" x14ac:dyDescent="0.25">
      <c r="A98" s="190"/>
      <c r="B98" s="23"/>
      <c r="C98" s="173"/>
      <c r="D98" s="23"/>
      <c r="E98" s="23"/>
      <c r="F98" s="23"/>
      <c r="G98" s="23"/>
      <c r="H98" s="23"/>
      <c r="I98" s="23"/>
      <c r="J98" s="23"/>
      <c r="K98" s="23"/>
      <c r="L98" s="23"/>
      <c r="M98" s="23"/>
      <c r="N98" s="23"/>
      <c r="O98" s="23"/>
      <c r="P98" s="23"/>
      <c r="Q98" s="23"/>
      <c r="R98" s="23"/>
      <c r="S98" s="23"/>
      <c r="T98" s="23"/>
      <c r="U98" s="23"/>
      <c r="V98" s="23"/>
    </row>
    <row r="99" spans="1:22" x14ac:dyDescent="0.25">
      <c r="A99" s="190"/>
      <c r="B99" s="23"/>
      <c r="C99" s="173"/>
      <c r="D99" s="23"/>
      <c r="E99" s="23"/>
      <c r="F99" s="23"/>
      <c r="G99" s="23"/>
      <c r="H99" s="23"/>
      <c r="I99" s="23"/>
      <c r="J99" s="23"/>
      <c r="K99" s="23"/>
      <c r="L99" s="23"/>
      <c r="M99" s="23"/>
      <c r="N99" s="23"/>
      <c r="O99" s="23"/>
      <c r="P99" s="23"/>
      <c r="Q99" s="23"/>
      <c r="R99" s="23"/>
      <c r="S99" s="23"/>
      <c r="T99" s="23"/>
      <c r="U99" s="23"/>
      <c r="V99" s="23"/>
    </row>
    <row r="100" spans="1:22" x14ac:dyDescent="0.25">
      <c r="A100" s="190"/>
      <c r="B100" s="23"/>
      <c r="C100" s="173"/>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0"/>
      <c r="B101" s="23"/>
      <c r="C101" s="173"/>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0"/>
      <c r="B102" s="23"/>
      <c r="C102" s="173"/>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0"/>
      <c r="B103" s="23"/>
      <c r="C103" s="173"/>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0"/>
      <c r="B104" s="23"/>
      <c r="C104" s="173"/>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0"/>
      <c r="B105" s="23"/>
      <c r="C105" s="173"/>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0"/>
      <c r="B106" s="23"/>
      <c r="C106" s="173"/>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0"/>
      <c r="B107" s="23"/>
      <c r="C107" s="173"/>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0"/>
      <c r="B108" s="23"/>
      <c r="C108" s="173"/>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0"/>
      <c r="B109" s="23"/>
      <c r="C109" s="173"/>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0"/>
      <c r="B110" s="23"/>
      <c r="C110" s="173"/>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0"/>
      <c r="B111" s="23"/>
      <c r="C111" s="173"/>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0"/>
      <c r="B112" s="23"/>
      <c r="C112" s="173"/>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0"/>
      <c r="B113" s="23"/>
      <c r="C113" s="173"/>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0"/>
      <c r="B114" s="23"/>
      <c r="C114" s="173"/>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0"/>
      <c r="B115" s="23"/>
      <c r="C115" s="173"/>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0"/>
      <c r="B116" s="23"/>
      <c r="C116" s="173"/>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0"/>
      <c r="B117" s="23"/>
      <c r="C117" s="173"/>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0"/>
      <c r="B118" s="23"/>
      <c r="C118" s="173"/>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0"/>
      <c r="B119" s="23"/>
      <c r="C119" s="173"/>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0"/>
      <c r="B120" s="23"/>
      <c r="C120" s="173"/>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0"/>
      <c r="B121" s="23"/>
      <c r="C121" s="173"/>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0"/>
      <c r="B122" s="23"/>
      <c r="C122" s="173"/>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0"/>
      <c r="B123" s="23"/>
      <c r="C123" s="173"/>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0"/>
      <c r="B124" s="23"/>
      <c r="C124" s="173"/>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0"/>
      <c r="B125" s="23"/>
      <c r="C125" s="173"/>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0"/>
      <c r="B126" s="23"/>
      <c r="C126" s="173"/>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0"/>
      <c r="B127" s="23"/>
      <c r="C127" s="173"/>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0"/>
      <c r="B128" s="23"/>
      <c r="C128" s="173"/>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0"/>
      <c r="B129" s="23"/>
      <c r="C129" s="173"/>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0"/>
      <c r="B130" s="23"/>
      <c r="C130" s="173"/>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0"/>
      <c r="B131" s="23"/>
      <c r="C131" s="173"/>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0"/>
      <c r="B132" s="23"/>
      <c r="C132" s="173"/>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0"/>
      <c r="B133" s="23"/>
      <c r="C133" s="173"/>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0"/>
      <c r="B134" s="23"/>
      <c r="C134" s="173"/>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0"/>
      <c r="B135" s="23"/>
      <c r="C135" s="173"/>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0"/>
      <c r="B136" s="23"/>
      <c r="C136" s="173"/>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0"/>
      <c r="B137" s="23"/>
      <c r="C137" s="173"/>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0"/>
      <c r="B138" s="23"/>
      <c r="C138" s="173"/>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0"/>
      <c r="B139" s="23"/>
      <c r="C139" s="173"/>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0"/>
      <c r="B140" s="23"/>
      <c r="C140" s="173"/>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0"/>
      <c r="B141" s="23"/>
      <c r="C141" s="173"/>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0"/>
      <c r="B142" s="23"/>
      <c r="C142" s="173"/>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0"/>
      <c r="B143" s="23"/>
      <c r="C143" s="173"/>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0"/>
      <c r="B144" s="23"/>
      <c r="C144" s="173"/>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0"/>
      <c r="B145" s="23"/>
      <c r="C145" s="173"/>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0"/>
      <c r="B146" s="23"/>
      <c r="C146" s="173"/>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0"/>
      <c r="B147" s="23"/>
      <c r="C147" s="173"/>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0"/>
      <c r="B148" s="23"/>
      <c r="C148" s="173"/>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0"/>
      <c r="B149" s="23"/>
      <c r="C149" s="173"/>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0"/>
      <c r="B150" s="23"/>
      <c r="C150" s="173"/>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0"/>
      <c r="B151" s="23"/>
      <c r="C151" s="173"/>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0"/>
      <c r="B152" s="23"/>
      <c r="C152" s="173"/>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0"/>
      <c r="B153" s="23"/>
      <c r="C153" s="173"/>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0"/>
      <c r="B154" s="23"/>
      <c r="C154" s="173"/>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0"/>
      <c r="B155" s="23"/>
      <c r="C155" s="173"/>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0"/>
      <c r="B156" s="23"/>
      <c r="C156" s="173"/>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0"/>
      <c r="B157" s="23"/>
      <c r="C157" s="173"/>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0"/>
      <c r="B158" s="23"/>
      <c r="C158" s="173"/>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0"/>
      <c r="B159" s="23"/>
      <c r="C159" s="173"/>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0"/>
      <c r="B160" s="23"/>
      <c r="C160" s="173"/>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0"/>
      <c r="B161" s="23"/>
      <c r="C161" s="173"/>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0"/>
      <c r="B162" s="23"/>
      <c r="C162" s="173"/>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0"/>
      <c r="B163" s="23"/>
      <c r="C163" s="173"/>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0"/>
      <c r="B164" s="23"/>
      <c r="C164" s="173"/>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0"/>
      <c r="B165" s="23"/>
      <c r="C165" s="173"/>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0"/>
      <c r="B166" s="23"/>
      <c r="C166" s="173"/>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0"/>
      <c r="B167" s="23"/>
      <c r="C167" s="173"/>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0"/>
      <c r="B168" s="23"/>
      <c r="C168" s="173"/>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0"/>
      <c r="B169" s="23"/>
      <c r="C169" s="173"/>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0"/>
      <c r="B170" s="23"/>
      <c r="C170" s="173"/>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0"/>
      <c r="B171" s="23"/>
      <c r="C171" s="173"/>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0"/>
      <c r="B172" s="23"/>
      <c r="C172" s="173"/>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0"/>
      <c r="B173" s="23"/>
      <c r="C173" s="173"/>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0"/>
      <c r="B174" s="23"/>
      <c r="C174" s="173"/>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0"/>
      <c r="B175" s="23"/>
      <c r="C175" s="173"/>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0"/>
      <c r="B176" s="23"/>
      <c r="C176" s="173"/>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0"/>
      <c r="B177" s="23"/>
      <c r="C177" s="173"/>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0"/>
      <c r="B178" s="23"/>
      <c r="C178" s="173"/>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0"/>
      <c r="B179" s="23"/>
      <c r="C179" s="173"/>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0"/>
      <c r="B180" s="23"/>
      <c r="C180" s="173"/>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0"/>
      <c r="B181" s="23"/>
      <c r="C181" s="173"/>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0"/>
      <c r="B182" s="23"/>
      <c r="C182" s="173"/>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0"/>
      <c r="B183" s="23"/>
      <c r="C183" s="173"/>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0"/>
      <c r="B184" s="23"/>
      <c r="C184" s="173"/>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0"/>
      <c r="B185" s="23"/>
      <c r="C185" s="173"/>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0"/>
      <c r="B186" s="23"/>
      <c r="C186" s="173"/>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0"/>
      <c r="B187" s="23"/>
      <c r="C187" s="173"/>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0"/>
      <c r="B188" s="23"/>
      <c r="C188" s="173"/>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0"/>
      <c r="B189" s="23"/>
      <c r="C189" s="173"/>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0"/>
      <c r="B190" s="23"/>
      <c r="C190" s="173"/>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0"/>
      <c r="B191" s="23"/>
      <c r="C191" s="173"/>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0"/>
      <c r="B192" s="23"/>
      <c r="C192" s="173"/>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0"/>
      <c r="B193" s="23"/>
      <c r="C193" s="173"/>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0"/>
      <c r="B194" s="23"/>
      <c r="C194" s="173"/>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0"/>
      <c r="B195" s="23"/>
      <c r="C195" s="173"/>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0"/>
      <c r="B196" s="23"/>
      <c r="C196" s="173"/>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0"/>
      <c r="B197" s="23"/>
      <c r="C197" s="173"/>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0"/>
      <c r="B198" s="23"/>
      <c r="C198" s="173"/>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0"/>
      <c r="B199" s="23"/>
      <c r="C199" s="173"/>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0"/>
      <c r="B200" s="23"/>
      <c r="C200" s="173"/>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0"/>
      <c r="B201" s="23"/>
      <c r="C201" s="173"/>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0"/>
      <c r="B202" s="23"/>
      <c r="C202" s="173"/>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0"/>
      <c r="B203" s="23"/>
      <c r="C203" s="173"/>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0"/>
      <c r="B204" s="23"/>
      <c r="C204" s="173"/>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0"/>
      <c r="B205" s="23"/>
      <c r="C205" s="173"/>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0"/>
      <c r="B206" s="23"/>
      <c r="C206" s="173"/>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0"/>
      <c r="B207" s="23"/>
      <c r="C207" s="173"/>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0"/>
      <c r="B208" s="23"/>
      <c r="C208" s="173"/>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0"/>
      <c r="B209" s="23"/>
      <c r="C209" s="173"/>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0"/>
      <c r="B210" s="23"/>
      <c r="C210" s="173"/>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0"/>
      <c r="B211" s="23"/>
      <c r="C211" s="173"/>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0"/>
      <c r="B212" s="23"/>
      <c r="C212" s="173"/>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0"/>
      <c r="B213" s="23"/>
      <c r="C213" s="173"/>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0"/>
      <c r="B214" s="23"/>
      <c r="C214" s="173"/>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0"/>
      <c r="B215" s="23"/>
      <c r="C215" s="173"/>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0"/>
      <c r="B216" s="23"/>
      <c r="C216" s="173"/>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0"/>
      <c r="B217" s="23"/>
      <c r="C217" s="173"/>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0"/>
      <c r="B218" s="23"/>
      <c r="C218" s="173"/>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0"/>
      <c r="B219" s="23"/>
      <c r="C219" s="173"/>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0"/>
      <c r="B220" s="23"/>
      <c r="C220" s="173"/>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0"/>
      <c r="B221" s="23"/>
      <c r="C221" s="173"/>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0"/>
      <c r="B222" s="23"/>
      <c r="C222" s="173"/>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0"/>
      <c r="B223" s="23"/>
      <c r="C223" s="173"/>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0"/>
      <c r="B224" s="23"/>
      <c r="C224" s="173"/>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0"/>
      <c r="B225" s="23"/>
      <c r="C225" s="173"/>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0"/>
      <c r="B226" s="23"/>
      <c r="C226" s="173"/>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0"/>
      <c r="B227" s="23"/>
      <c r="C227" s="173"/>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0"/>
      <c r="B228" s="23"/>
      <c r="C228" s="173"/>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0"/>
      <c r="B229" s="23"/>
      <c r="C229" s="173"/>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0"/>
      <c r="B230" s="23"/>
      <c r="C230" s="173"/>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0"/>
      <c r="B231" s="23"/>
      <c r="C231" s="173"/>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0"/>
      <c r="B232" s="23"/>
      <c r="C232" s="173"/>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0"/>
      <c r="B233" s="23"/>
      <c r="C233" s="173"/>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0"/>
      <c r="B234" s="23"/>
      <c r="C234" s="173"/>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0"/>
      <c r="B235" s="23"/>
      <c r="C235" s="173"/>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0"/>
      <c r="B236" s="23"/>
      <c r="C236" s="173"/>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0"/>
      <c r="B237" s="23"/>
      <c r="C237" s="173"/>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0"/>
      <c r="B238" s="23"/>
      <c r="C238" s="173"/>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0"/>
      <c r="B239" s="23"/>
      <c r="C239" s="173"/>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0"/>
      <c r="B240" s="23"/>
      <c r="C240" s="173"/>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0"/>
      <c r="B241" s="23"/>
      <c r="C241" s="173"/>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0"/>
      <c r="B242" s="23"/>
      <c r="C242" s="173"/>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0"/>
      <c r="B243" s="23"/>
      <c r="C243" s="173"/>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0"/>
      <c r="B244" s="23"/>
      <c r="C244" s="173"/>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0"/>
      <c r="B245" s="23"/>
      <c r="C245" s="173"/>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0"/>
      <c r="B246" s="23"/>
      <c r="C246" s="173"/>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0"/>
      <c r="B247" s="23"/>
      <c r="C247" s="173"/>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0"/>
      <c r="B248" s="23"/>
      <c r="C248" s="173"/>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0"/>
      <c r="B249" s="23"/>
      <c r="C249" s="173"/>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0"/>
      <c r="B250" s="23"/>
      <c r="C250" s="173"/>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0"/>
      <c r="B251" s="23"/>
      <c r="C251" s="173"/>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0"/>
      <c r="B252" s="23"/>
      <c r="C252" s="173"/>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0"/>
      <c r="B253" s="23"/>
      <c r="C253" s="173"/>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0"/>
      <c r="B254" s="23"/>
      <c r="C254" s="173"/>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0"/>
      <c r="B255" s="23"/>
      <c r="C255" s="173"/>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0"/>
      <c r="B256" s="23"/>
      <c r="C256" s="173"/>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0"/>
      <c r="B257" s="23"/>
      <c r="C257" s="173"/>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0"/>
      <c r="B258" s="23"/>
      <c r="C258" s="173"/>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0"/>
      <c r="B259" s="23"/>
      <c r="C259" s="173"/>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0"/>
      <c r="B260" s="23"/>
      <c r="C260" s="173"/>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0"/>
      <c r="B261" s="23"/>
      <c r="C261" s="173"/>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0"/>
      <c r="B262" s="23"/>
      <c r="C262" s="173"/>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0"/>
      <c r="B263" s="23"/>
      <c r="C263" s="173"/>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0"/>
      <c r="B264" s="23"/>
      <c r="C264" s="173"/>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0"/>
      <c r="B265" s="23"/>
      <c r="C265" s="173"/>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0"/>
      <c r="B266" s="23"/>
      <c r="C266" s="173"/>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0"/>
      <c r="B267" s="23"/>
      <c r="C267" s="173"/>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0"/>
      <c r="B268" s="23"/>
      <c r="C268" s="173"/>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0"/>
      <c r="B269" s="23"/>
      <c r="C269" s="173"/>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0"/>
      <c r="B270" s="23"/>
      <c r="C270" s="173"/>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0"/>
      <c r="B271" s="23"/>
      <c r="C271" s="173"/>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0"/>
      <c r="B272" s="23"/>
      <c r="C272" s="173"/>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0"/>
      <c r="B273" s="23"/>
      <c r="C273" s="173"/>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0"/>
      <c r="B274" s="23"/>
      <c r="C274" s="173"/>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0"/>
      <c r="B275" s="23"/>
      <c r="C275" s="173"/>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0"/>
      <c r="B276" s="23"/>
      <c r="C276" s="173"/>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0"/>
      <c r="B277" s="23"/>
      <c r="C277" s="173"/>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0"/>
      <c r="B278" s="23"/>
      <c r="C278" s="173"/>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0"/>
      <c r="B279" s="23"/>
      <c r="C279" s="173"/>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0"/>
      <c r="B280" s="23"/>
      <c r="C280" s="173"/>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0"/>
      <c r="B281" s="23"/>
      <c r="C281" s="173"/>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0"/>
      <c r="B282" s="23"/>
      <c r="C282" s="173"/>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0"/>
      <c r="B283" s="23"/>
      <c r="C283" s="173"/>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0"/>
      <c r="B284" s="23"/>
      <c r="C284" s="173"/>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0"/>
      <c r="B285" s="23"/>
      <c r="C285" s="173"/>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0"/>
      <c r="B286" s="23"/>
      <c r="C286" s="173"/>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0"/>
      <c r="B287" s="23"/>
      <c r="C287" s="173"/>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0"/>
      <c r="B288" s="23"/>
      <c r="C288" s="173"/>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0"/>
      <c r="B289" s="23"/>
      <c r="C289" s="173"/>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0"/>
      <c r="B290" s="23"/>
      <c r="C290" s="173"/>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0"/>
      <c r="B291" s="23"/>
      <c r="C291" s="173"/>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0"/>
      <c r="B292" s="23"/>
      <c r="C292" s="173"/>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0"/>
      <c r="B293" s="23"/>
      <c r="C293" s="173"/>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0"/>
      <c r="B294" s="23"/>
      <c r="C294" s="173"/>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0"/>
      <c r="B295" s="23"/>
      <c r="C295" s="173"/>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0"/>
      <c r="B296" s="23"/>
      <c r="C296" s="173"/>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0"/>
      <c r="B297" s="23"/>
      <c r="C297" s="173"/>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0"/>
      <c r="B298" s="23"/>
      <c r="C298" s="173"/>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0"/>
      <c r="B299" s="23"/>
      <c r="C299" s="173"/>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0"/>
      <c r="B300" s="23"/>
      <c r="C300" s="173"/>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0"/>
      <c r="B301" s="23"/>
      <c r="C301" s="173"/>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0"/>
      <c r="B302" s="23"/>
      <c r="C302" s="173"/>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0"/>
      <c r="B303" s="23"/>
      <c r="C303" s="173"/>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0"/>
      <c r="B304" s="23"/>
      <c r="C304" s="173"/>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0"/>
      <c r="B305" s="23"/>
      <c r="C305" s="173"/>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0"/>
      <c r="B306" s="23"/>
      <c r="C306" s="173"/>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0"/>
      <c r="B307" s="23"/>
      <c r="C307" s="173"/>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0"/>
      <c r="B308" s="23"/>
      <c r="C308" s="173"/>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0"/>
      <c r="B309" s="23"/>
      <c r="C309" s="173"/>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0"/>
      <c r="B310" s="23"/>
      <c r="C310" s="173"/>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0"/>
      <c r="B311" s="23"/>
      <c r="C311" s="173"/>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0"/>
      <c r="B312" s="23"/>
      <c r="C312" s="173"/>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0"/>
      <c r="B313" s="23"/>
      <c r="C313" s="173"/>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0"/>
      <c r="B314" s="23"/>
      <c r="C314" s="173"/>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0"/>
      <c r="B315" s="23"/>
      <c r="C315" s="173"/>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0"/>
      <c r="B316" s="23"/>
      <c r="C316" s="173"/>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0"/>
      <c r="B317" s="23"/>
      <c r="C317" s="173"/>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0"/>
      <c r="B318" s="23"/>
      <c r="C318" s="173"/>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0"/>
      <c r="B319" s="23"/>
      <c r="C319" s="173"/>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0"/>
      <c r="B320" s="23"/>
      <c r="C320" s="173"/>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0"/>
      <c r="B321" s="23"/>
      <c r="C321" s="173"/>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0"/>
      <c r="B322" s="23"/>
      <c r="C322" s="173"/>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0"/>
      <c r="B323" s="23"/>
      <c r="C323" s="173"/>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0"/>
      <c r="B324" s="23"/>
      <c r="C324" s="173"/>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0"/>
      <c r="B325" s="23"/>
      <c r="C325" s="173"/>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0"/>
      <c r="B326" s="23"/>
      <c r="C326" s="173"/>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0"/>
      <c r="B327" s="23"/>
      <c r="C327" s="173"/>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0"/>
      <c r="B328" s="23"/>
      <c r="C328" s="173"/>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0"/>
      <c r="B329" s="23"/>
      <c r="C329" s="173"/>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0"/>
      <c r="B330" s="23"/>
      <c r="C330" s="173"/>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0"/>
      <c r="B331" s="23"/>
      <c r="C331" s="173"/>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0"/>
      <c r="B332" s="23"/>
      <c r="C332" s="173"/>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0"/>
      <c r="B333" s="23"/>
      <c r="C333" s="173"/>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0"/>
      <c r="B334" s="23"/>
      <c r="C334" s="173"/>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0"/>
      <c r="B335" s="23"/>
      <c r="C335" s="173"/>
      <c r="D335" s="23"/>
      <c r="E335" s="23"/>
      <c r="F335" s="23"/>
      <c r="G335" s="23"/>
      <c r="H335" s="23"/>
      <c r="I335" s="23"/>
      <c r="J335" s="23"/>
      <c r="K335" s="23"/>
      <c r="L335" s="23"/>
      <c r="M335" s="23"/>
      <c r="N335" s="23"/>
      <c r="O335" s="23"/>
      <c r="P335" s="23"/>
      <c r="Q335" s="23"/>
      <c r="R335" s="23"/>
      <c r="S335" s="23"/>
      <c r="T335" s="23"/>
      <c r="U335" s="23"/>
      <c r="V335" s="23"/>
    </row>
  </sheetData>
  <mergeCells count="10">
    <mergeCell ref="A5:C5"/>
    <mergeCell ref="A16:C16"/>
    <mergeCell ref="A18:C18"/>
    <mergeCell ref="A7:C7"/>
    <mergeCell ref="A9:C9"/>
    <mergeCell ref="A10:C10"/>
    <mergeCell ref="A12:C12"/>
    <mergeCell ref="A13:C13"/>
    <mergeCell ref="A15:C15"/>
    <mergeCell ref="B14:C14"/>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3" zoomScale="70" zoomScaleSheetLayoutView="70" workbookViewId="0">
      <selection activeCell="I48" sqref="I48:J54"/>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90" t="str">
        <f>'1. паспорт местоположение'!$A$5</f>
        <v>Год раскрытия информации: 2022 год</v>
      </c>
      <c r="B5" s="290"/>
      <c r="C5" s="290"/>
      <c r="D5" s="290"/>
      <c r="E5" s="290"/>
      <c r="F5" s="290"/>
      <c r="G5" s="290"/>
      <c r="H5" s="290"/>
      <c r="I5" s="290"/>
      <c r="J5" s="290"/>
      <c r="K5" s="290"/>
      <c r="L5" s="29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row>
    <row r="6" spans="1:44" ht="18.75" x14ac:dyDescent="0.3">
      <c r="K6" s="13"/>
    </row>
    <row r="7" spans="1:44" ht="18.75" x14ac:dyDescent="0.25">
      <c r="A7" s="294" t="s">
        <v>10</v>
      </c>
      <c r="B7" s="294"/>
      <c r="C7" s="294"/>
      <c r="D7" s="294"/>
      <c r="E7" s="294"/>
      <c r="F7" s="294"/>
      <c r="G7" s="294"/>
      <c r="H7" s="294"/>
      <c r="I7" s="294"/>
      <c r="J7" s="294"/>
      <c r="K7" s="294"/>
      <c r="L7" s="294"/>
    </row>
    <row r="8" spans="1:44" ht="18.75" x14ac:dyDescent="0.25">
      <c r="A8" s="294"/>
      <c r="B8" s="294"/>
      <c r="C8" s="294"/>
      <c r="D8" s="294"/>
      <c r="E8" s="294"/>
      <c r="F8" s="294"/>
      <c r="G8" s="294"/>
      <c r="H8" s="294"/>
      <c r="I8" s="294"/>
      <c r="J8" s="294"/>
      <c r="K8" s="294"/>
      <c r="L8" s="294"/>
    </row>
    <row r="9" spans="1:44" x14ac:dyDescent="0.25">
      <c r="A9" s="295" t="str">
        <f>'1. паспорт местоположение'!A9:C9</f>
        <v xml:space="preserve">ГУП "Региональные электрические сети "РБ  </v>
      </c>
      <c r="B9" s="295"/>
      <c r="C9" s="295"/>
      <c r="D9" s="295"/>
      <c r="E9" s="295"/>
      <c r="F9" s="295"/>
      <c r="G9" s="295"/>
      <c r="H9" s="295"/>
      <c r="I9" s="295"/>
      <c r="J9" s="295"/>
      <c r="K9" s="295"/>
      <c r="L9" s="295"/>
    </row>
    <row r="10" spans="1:44" x14ac:dyDescent="0.25">
      <c r="A10" s="291" t="s">
        <v>9</v>
      </c>
      <c r="B10" s="291"/>
      <c r="C10" s="291"/>
      <c r="D10" s="291"/>
      <c r="E10" s="291"/>
      <c r="F10" s="291"/>
      <c r="G10" s="291"/>
      <c r="H10" s="291"/>
      <c r="I10" s="291"/>
      <c r="J10" s="291"/>
      <c r="K10" s="291"/>
      <c r="L10" s="291"/>
    </row>
    <row r="11" spans="1:44" ht="18.75" x14ac:dyDescent="0.25">
      <c r="A11" s="294"/>
      <c r="B11" s="294"/>
      <c r="C11" s="294"/>
      <c r="D11" s="294"/>
      <c r="E11" s="294"/>
      <c r="F11" s="294"/>
      <c r="G11" s="294"/>
      <c r="H11" s="294"/>
      <c r="I11" s="294"/>
      <c r="J11" s="294"/>
      <c r="K11" s="294"/>
      <c r="L11" s="294"/>
    </row>
    <row r="12" spans="1:44" x14ac:dyDescent="0.25">
      <c r="A12" s="296" t="str">
        <f>'1. паспорт местоположение'!$A$12</f>
        <v>L_ 2022_06_Ц_3</v>
      </c>
      <c r="B12" s="296"/>
      <c r="C12" s="296"/>
      <c r="D12" s="296"/>
      <c r="E12" s="296"/>
      <c r="F12" s="296"/>
      <c r="G12" s="296"/>
      <c r="H12" s="296"/>
      <c r="I12" s="296"/>
      <c r="J12" s="296"/>
      <c r="K12" s="296"/>
      <c r="L12" s="296"/>
    </row>
    <row r="13" spans="1:44" x14ac:dyDescent="0.25">
      <c r="A13" s="291" t="s">
        <v>8</v>
      </c>
      <c r="B13" s="291"/>
      <c r="C13" s="291"/>
      <c r="D13" s="291"/>
      <c r="E13" s="291"/>
      <c r="F13" s="291"/>
      <c r="G13" s="291"/>
      <c r="H13" s="291"/>
      <c r="I13" s="291"/>
      <c r="J13" s="291"/>
      <c r="K13" s="291"/>
      <c r="L13" s="291"/>
    </row>
    <row r="14" spans="1:44" ht="18.75" x14ac:dyDescent="0.25">
      <c r="A14" s="297"/>
      <c r="B14" s="297"/>
      <c r="C14" s="297"/>
      <c r="D14" s="297"/>
      <c r="E14" s="297"/>
      <c r="F14" s="297"/>
      <c r="G14" s="297"/>
      <c r="H14" s="297"/>
      <c r="I14" s="297"/>
      <c r="J14" s="297"/>
      <c r="K14" s="297"/>
      <c r="L14" s="297"/>
    </row>
    <row r="15" spans="1:44" x14ac:dyDescent="0.25">
      <c r="A15" s="295" t="str">
        <f>'1. паспорт местоположение'!$A$15</f>
        <v>ПИРы по зоне ПО ЦЭС на мероприятия ИП 2023-2024 год</v>
      </c>
      <c r="B15" s="295"/>
      <c r="C15" s="295"/>
      <c r="D15" s="295"/>
      <c r="E15" s="295"/>
      <c r="F15" s="295"/>
      <c r="G15" s="295"/>
      <c r="H15" s="295"/>
      <c r="I15" s="295"/>
      <c r="J15" s="295"/>
      <c r="K15" s="295"/>
      <c r="L15" s="295"/>
    </row>
    <row r="16" spans="1:44" x14ac:dyDescent="0.25">
      <c r="A16" s="291" t="s">
        <v>7</v>
      </c>
      <c r="B16" s="291"/>
      <c r="C16" s="291"/>
      <c r="D16" s="291"/>
      <c r="E16" s="291"/>
      <c r="F16" s="291"/>
      <c r="G16" s="291"/>
      <c r="H16" s="291"/>
      <c r="I16" s="291"/>
      <c r="J16" s="291"/>
      <c r="K16" s="291"/>
      <c r="L16" s="291"/>
    </row>
    <row r="17" spans="1:12" ht="15.75" customHeight="1" x14ac:dyDescent="0.25">
      <c r="L17" s="93"/>
    </row>
    <row r="18" spans="1:12" x14ac:dyDescent="0.25">
      <c r="K18" s="92"/>
    </row>
    <row r="19" spans="1:12" ht="15.75" customHeight="1" x14ac:dyDescent="0.25">
      <c r="A19" s="356" t="s">
        <v>456</v>
      </c>
      <c r="B19" s="356"/>
      <c r="C19" s="356"/>
      <c r="D19" s="356"/>
      <c r="E19" s="356"/>
      <c r="F19" s="356"/>
      <c r="G19" s="356"/>
      <c r="H19" s="356"/>
      <c r="I19" s="356"/>
      <c r="J19" s="356"/>
      <c r="K19" s="356"/>
      <c r="L19" s="356"/>
    </row>
    <row r="20" spans="1:12" x14ac:dyDescent="0.25">
      <c r="A20" s="62"/>
      <c r="B20" s="62"/>
      <c r="C20" s="91"/>
      <c r="D20" s="91"/>
      <c r="E20" s="91"/>
      <c r="F20" s="91"/>
      <c r="G20" s="91"/>
      <c r="H20" s="91"/>
      <c r="I20" s="91"/>
      <c r="J20" s="91"/>
      <c r="K20" s="91"/>
      <c r="L20" s="91"/>
    </row>
    <row r="21" spans="1:12" ht="28.5" customHeight="1" x14ac:dyDescent="0.25">
      <c r="A21" s="346" t="s">
        <v>227</v>
      </c>
      <c r="B21" s="346" t="s">
        <v>226</v>
      </c>
      <c r="C21" s="352" t="s">
        <v>389</v>
      </c>
      <c r="D21" s="352"/>
      <c r="E21" s="352"/>
      <c r="F21" s="352"/>
      <c r="G21" s="352"/>
      <c r="H21" s="352"/>
      <c r="I21" s="347" t="s">
        <v>225</v>
      </c>
      <c r="J21" s="349" t="s">
        <v>391</v>
      </c>
      <c r="K21" s="346" t="s">
        <v>224</v>
      </c>
      <c r="L21" s="348" t="s">
        <v>390</v>
      </c>
    </row>
    <row r="22" spans="1:12" ht="58.5" customHeight="1" x14ac:dyDescent="0.25">
      <c r="A22" s="346"/>
      <c r="B22" s="346"/>
      <c r="C22" s="353" t="s">
        <v>3</v>
      </c>
      <c r="D22" s="353"/>
      <c r="E22" s="139"/>
      <c r="F22" s="140"/>
      <c r="G22" s="354" t="s">
        <v>2</v>
      </c>
      <c r="H22" s="355"/>
      <c r="I22" s="347"/>
      <c r="J22" s="350"/>
      <c r="K22" s="346"/>
      <c r="L22" s="348"/>
    </row>
    <row r="23" spans="1:12" ht="47.25" x14ac:dyDescent="0.25">
      <c r="A23" s="346"/>
      <c r="B23" s="346"/>
      <c r="C23" s="90" t="s">
        <v>223</v>
      </c>
      <c r="D23" s="90" t="s">
        <v>222</v>
      </c>
      <c r="E23" s="90" t="s">
        <v>223</v>
      </c>
      <c r="F23" s="90" t="s">
        <v>222</v>
      </c>
      <c r="G23" s="90" t="s">
        <v>223</v>
      </c>
      <c r="H23" s="90" t="s">
        <v>222</v>
      </c>
      <c r="I23" s="347"/>
      <c r="J23" s="351"/>
      <c r="K23" s="346"/>
      <c r="L23" s="348"/>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221</v>
      </c>
      <c r="C25" s="86"/>
      <c r="D25" s="88"/>
      <c r="E25" s="88"/>
      <c r="F25" s="88"/>
      <c r="G25" s="88"/>
      <c r="H25" s="88"/>
      <c r="I25" s="88"/>
      <c r="J25" s="88"/>
      <c r="K25" s="82"/>
      <c r="L25" s="102"/>
    </row>
    <row r="26" spans="1:12" ht="21.75" customHeight="1" x14ac:dyDescent="0.25">
      <c r="A26" s="85" t="s">
        <v>220</v>
      </c>
      <c r="B26" s="89" t="s">
        <v>396</v>
      </c>
      <c r="C26" s="83" t="s">
        <v>489</v>
      </c>
      <c r="D26" s="83" t="s">
        <v>489</v>
      </c>
      <c r="E26" s="83" t="s">
        <v>489</v>
      </c>
      <c r="F26" s="83" t="s">
        <v>489</v>
      </c>
      <c r="G26" s="83" t="s">
        <v>489</v>
      </c>
      <c r="H26" s="83" t="s">
        <v>489</v>
      </c>
      <c r="I26" s="83" t="s">
        <v>560</v>
      </c>
      <c r="J26" s="83" t="s">
        <v>560</v>
      </c>
      <c r="K26" s="82"/>
      <c r="L26" s="82"/>
    </row>
    <row r="27" spans="1:12" s="63" customFormat="1" ht="39" customHeight="1" x14ac:dyDescent="0.25">
      <c r="A27" s="85" t="s">
        <v>219</v>
      </c>
      <c r="B27" s="89" t="s">
        <v>398</v>
      </c>
      <c r="C27" s="83" t="s">
        <v>489</v>
      </c>
      <c r="D27" s="83" t="s">
        <v>489</v>
      </c>
      <c r="E27" s="83" t="s">
        <v>489</v>
      </c>
      <c r="F27" s="83" t="s">
        <v>489</v>
      </c>
      <c r="G27" s="83" t="s">
        <v>489</v>
      </c>
      <c r="H27" s="83" t="s">
        <v>489</v>
      </c>
      <c r="I27" s="83" t="s">
        <v>560</v>
      </c>
      <c r="J27" s="83" t="s">
        <v>560</v>
      </c>
      <c r="K27" s="82"/>
      <c r="L27" s="82"/>
    </row>
    <row r="28" spans="1:12" s="63" customFormat="1" ht="70.5" customHeight="1" x14ac:dyDescent="0.25">
      <c r="A28" s="85" t="s">
        <v>397</v>
      </c>
      <c r="B28" s="89" t="s">
        <v>402</v>
      </c>
      <c r="C28" s="83" t="s">
        <v>489</v>
      </c>
      <c r="D28" s="83" t="s">
        <v>489</v>
      </c>
      <c r="E28" s="83" t="s">
        <v>489</v>
      </c>
      <c r="F28" s="83" t="s">
        <v>489</v>
      </c>
      <c r="G28" s="83" t="s">
        <v>489</v>
      </c>
      <c r="H28" s="83" t="s">
        <v>489</v>
      </c>
      <c r="I28" s="83" t="s">
        <v>489</v>
      </c>
      <c r="J28" s="83" t="s">
        <v>489</v>
      </c>
      <c r="K28" s="82"/>
      <c r="L28" s="82"/>
    </row>
    <row r="29" spans="1:12" s="63" customFormat="1" ht="54" customHeight="1" x14ac:dyDescent="0.25">
      <c r="A29" s="85" t="s">
        <v>218</v>
      </c>
      <c r="B29" s="89" t="s">
        <v>401</v>
      </c>
      <c r="C29" s="83" t="s">
        <v>489</v>
      </c>
      <c r="D29" s="83" t="s">
        <v>489</v>
      </c>
      <c r="E29" s="83" t="s">
        <v>489</v>
      </c>
      <c r="F29" s="83" t="s">
        <v>489</v>
      </c>
      <c r="G29" s="83" t="s">
        <v>489</v>
      </c>
      <c r="H29" s="83" t="s">
        <v>489</v>
      </c>
      <c r="I29" s="83" t="s">
        <v>489</v>
      </c>
      <c r="J29" s="83" t="s">
        <v>489</v>
      </c>
      <c r="K29" s="82"/>
      <c r="L29" s="82"/>
    </row>
    <row r="30" spans="1:12" s="63" customFormat="1" ht="42" customHeight="1" x14ac:dyDescent="0.25">
      <c r="A30" s="85" t="s">
        <v>217</v>
      </c>
      <c r="B30" s="89" t="s">
        <v>403</v>
      </c>
      <c r="C30" s="83" t="s">
        <v>489</v>
      </c>
      <c r="D30" s="83" t="s">
        <v>489</v>
      </c>
      <c r="E30" s="83" t="s">
        <v>489</v>
      </c>
      <c r="F30" s="83" t="s">
        <v>489</v>
      </c>
      <c r="G30" s="83" t="s">
        <v>489</v>
      </c>
      <c r="H30" s="83" t="s">
        <v>489</v>
      </c>
      <c r="I30" s="83" t="s">
        <v>489</v>
      </c>
      <c r="J30" s="83" t="s">
        <v>489</v>
      </c>
      <c r="K30" s="82"/>
      <c r="L30" s="82"/>
    </row>
    <row r="31" spans="1:12" s="63" customFormat="1" ht="37.5" customHeight="1" x14ac:dyDescent="0.25">
      <c r="A31" s="85" t="s">
        <v>216</v>
      </c>
      <c r="B31" s="84" t="s">
        <v>399</v>
      </c>
      <c r="C31" s="83" t="s">
        <v>489</v>
      </c>
      <c r="D31" s="83" t="s">
        <v>489</v>
      </c>
      <c r="E31" s="83" t="s">
        <v>489</v>
      </c>
      <c r="F31" s="83" t="s">
        <v>489</v>
      </c>
      <c r="G31" s="83" t="s">
        <v>489</v>
      </c>
      <c r="H31" s="83" t="s">
        <v>489</v>
      </c>
      <c r="I31" s="83" t="s">
        <v>489</v>
      </c>
      <c r="J31" s="83" t="s">
        <v>489</v>
      </c>
      <c r="K31" s="82"/>
      <c r="L31" s="82"/>
    </row>
    <row r="32" spans="1:12" s="63" customFormat="1" ht="31.5" x14ac:dyDescent="0.25">
      <c r="A32" s="85" t="s">
        <v>214</v>
      </c>
      <c r="B32" s="84" t="s">
        <v>404</v>
      </c>
      <c r="C32" s="83" t="s">
        <v>489</v>
      </c>
      <c r="D32" s="83" t="s">
        <v>489</v>
      </c>
      <c r="E32" s="83" t="s">
        <v>489</v>
      </c>
      <c r="F32" s="83" t="s">
        <v>489</v>
      </c>
      <c r="G32" s="83" t="s">
        <v>489</v>
      </c>
      <c r="H32" s="83" t="s">
        <v>489</v>
      </c>
      <c r="I32" s="83" t="s">
        <v>489</v>
      </c>
      <c r="J32" s="83" t="s">
        <v>489</v>
      </c>
      <c r="K32" s="82"/>
      <c r="L32" s="82"/>
    </row>
    <row r="33" spans="1:12" s="63" customFormat="1" ht="37.5" customHeight="1" x14ac:dyDescent="0.25">
      <c r="A33" s="85" t="s">
        <v>415</v>
      </c>
      <c r="B33" s="84" t="s">
        <v>333</v>
      </c>
      <c r="C33" s="83" t="s">
        <v>489</v>
      </c>
      <c r="D33" s="83" t="s">
        <v>489</v>
      </c>
      <c r="E33" s="83" t="s">
        <v>489</v>
      </c>
      <c r="F33" s="83" t="s">
        <v>489</v>
      </c>
      <c r="G33" s="83" t="s">
        <v>489</v>
      </c>
      <c r="H33" s="83" t="s">
        <v>489</v>
      </c>
      <c r="I33" s="83" t="s">
        <v>560</v>
      </c>
      <c r="J33" s="83" t="s">
        <v>560</v>
      </c>
      <c r="K33" s="82"/>
      <c r="L33" s="82"/>
    </row>
    <row r="34" spans="1:12" s="63" customFormat="1" ht="47.25" customHeight="1" x14ac:dyDescent="0.25">
      <c r="A34" s="85" t="s">
        <v>416</v>
      </c>
      <c r="B34" s="84" t="s">
        <v>408</v>
      </c>
      <c r="C34" s="83" t="s">
        <v>489</v>
      </c>
      <c r="D34" s="83" t="s">
        <v>489</v>
      </c>
      <c r="E34" s="83" t="s">
        <v>489</v>
      </c>
      <c r="F34" s="83" t="s">
        <v>489</v>
      </c>
      <c r="G34" s="83" t="s">
        <v>489</v>
      </c>
      <c r="H34" s="83" t="s">
        <v>489</v>
      </c>
      <c r="I34" s="83" t="s">
        <v>560</v>
      </c>
      <c r="J34" s="83" t="s">
        <v>560</v>
      </c>
      <c r="K34" s="87"/>
      <c r="L34" s="82"/>
    </row>
    <row r="35" spans="1:12" s="63" customFormat="1" ht="49.5" customHeight="1" x14ac:dyDescent="0.25">
      <c r="A35" s="85" t="s">
        <v>417</v>
      </c>
      <c r="B35" s="84" t="s">
        <v>215</v>
      </c>
      <c r="C35" s="83" t="s">
        <v>489</v>
      </c>
      <c r="D35" s="83" t="s">
        <v>489</v>
      </c>
      <c r="E35" s="83" t="s">
        <v>489</v>
      </c>
      <c r="F35" s="83" t="s">
        <v>489</v>
      </c>
      <c r="G35" s="83" t="s">
        <v>489</v>
      </c>
      <c r="H35" s="83" t="s">
        <v>489</v>
      </c>
      <c r="I35" s="83" t="s">
        <v>489</v>
      </c>
      <c r="J35" s="83" t="s">
        <v>489</v>
      </c>
      <c r="K35" s="87"/>
      <c r="L35" s="82"/>
    </row>
    <row r="36" spans="1:12" ht="37.5" customHeight="1" x14ac:dyDescent="0.25">
      <c r="A36" s="85" t="s">
        <v>418</v>
      </c>
      <c r="B36" s="84" t="s">
        <v>400</v>
      </c>
      <c r="C36" s="83" t="s">
        <v>489</v>
      </c>
      <c r="D36" s="83" t="s">
        <v>489</v>
      </c>
      <c r="E36" s="83" t="s">
        <v>489</v>
      </c>
      <c r="F36" s="83" t="s">
        <v>489</v>
      </c>
      <c r="G36" s="83" t="s">
        <v>489</v>
      </c>
      <c r="H36" s="83" t="s">
        <v>489</v>
      </c>
      <c r="I36" s="83" t="s">
        <v>489</v>
      </c>
      <c r="J36" s="83" t="s">
        <v>489</v>
      </c>
      <c r="K36" s="82"/>
      <c r="L36" s="82"/>
    </row>
    <row r="37" spans="1:12" x14ac:dyDescent="0.25">
      <c r="A37" s="85" t="s">
        <v>419</v>
      </c>
      <c r="B37" s="84" t="s">
        <v>213</v>
      </c>
      <c r="C37" s="83">
        <v>2021</v>
      </c>
      <c r="D37" s="83">
        <v>2021</v>
      </c>
      <c r="E37" s="83">
        <v>2021</v>
      </c>
      <c r="F37" s="83">
        <v>2021</v>
      </c>
      <c r="G37" s="83">
        <v>2021</v>
      </c>
      <c r="H37" s="83">
        <v>2021</v>
      </c>
      <c r="I37" s="175">
        <v>1</v>
      </c>
      <c r="J37" s="175">
        <v>1</v>
      </c>
      <c r="K37" s="82"/>
      <c r="L37" s="82"/>
    </row>
    <row r="38" spans="1:12" x14ac:dyDescent="0.25">
      <c r="A38" s="85" t="s">
        <v>420</v>
      </c>
      <c r="B38" s="86" t="s">
        <v>212</v>
      </c>
      <c r="C38" s="83"/>
      <c r="D38" s="82"/>
      <c r="E38" s="82"/>
      <c r="F38" s="82"/>
      <c r="G38" s="82"/>
      <c r="H38" s="82"/>
      <c r="I38" s="82"/>
      <c r="J38" s="82"/>
      <c r="K38" s="82"/>
      <c r="L38" s="82"/>
    </row>
    <row r="39" spans="1:12" ht="63" x14ac:dyDescent="0.25">
      <c r="A39" s="85">
        <v>2</v>
      </c>
      <c r="B39" s="84" t="s">
        <v>405</v>
      </c>
      <c r="C39" s="83" t="s">
        <v>489</v>
      </c>
      <c r="D39" s="83" t="s">
        <v>489</v>
      </c>
      <c r="E39" s="83" t="s">
        <v>489</v>
      </c>
      <c r="F39" s="83" t="s">
        <v>489</v>
      </c>
      <c r="G39" s="83" t="s">
        <v>489</v>
      </c>
      <c r="H39" s="83" t="s">
        <v>489</v>
      </c>
      <c r="I39" s="83" t="s">
        <v>489</v>
      </c>
      <c r="J39" s="83" t="s">
        <v>489</v>
      </c>
      <c r="K39" s="82"/>
      <c r="L39" s="82"/>
    </row>
    <row r="40" spans="1:12" ht="33.75" customHeight="1" x14ac:dyDescent="0.25">
      <c r="A40" s="85" t="s">
        <v>211</v>
      </c>
      <c r="B40" s="84" t="s">
        <v>407</v>
      </c>
      <c r="C40" s="83">
        <v>2022</v>
      </c>
      <c r="D40" s="83">
        <v>2022</v>
      </c>
      <c r="E40" s="83">
        <v>2022</v>
      </c>
      <c r="F40" s="83">
        <v>2022</v>
      </c>
      <c r="G40" s="83">
        <v>2022</v>
      </c>
      <c r="H40" s="83">
        <v>2022</v>
      </c>
      <c r="I40" s="176" t="s">
        <v>489</v>
      </c>
      <c r="J40" s="176" t="s">
        <v>489</v>
      </c>
      <c r="K40" s="82"/>
      <c r="L40" s="82"/>
    </row>
    <row r="41" spans="1:12" ht="63" customHeight="1" x14ac:dyDescent="0.25">
      <c r="A41" s="85" t="s">
        <v>210</v>
      </c>
      <c r="B41" s="86" t="s">
        <v>484</v>
      </c>
      <c r="C41" s="83">
        <v>2022</v>
      </c>
      <c r="D41" s="83">
        <v>2022</v>
      </c>
      <c r="E41" s="83">
        <v>2022</v>
      </c>
      <c r="F41" s="83">
        <v>2022</v>
      </c>
      <c r="G41" s="83">
        <v>2022</v>
      </c>
      <c r="H41" s="83">
        <v>2022</v>
      </c>
      <c r="I41" s="176" t="s">
        <v>489</v>
      </c>
      <c r="J41" s="176" t="s">
        <v>489</v>
      </c>
      <c r="K41" s="82"/>
      <c r="L41" s="82"/>
    </row>
    <row r="42" spans="1:12" ht="58.5" customHeight="1" x14ac:dyDescent="0.25">
      <c r="A42" s="85">
        <v>3</v>
      </c>
      <c r="B42" s="84" t="s">
        <v>406</v>
      </c>
      <c r="C42" s="83">
        <v>2022</v>
      </c>
      <c r="D42" s="83">
        <v>2022</v>
      </c>
      <c r="E42" s="83">
        <v>2022</v>
      </c>
      <c r="F42" s="83">
        <v>2022</v>
      </c>
      <c r="G42" s="83">
        <v>2022</v>
      </c>
      <c r="H42" s="83">
        <v>2022</v>
      </c>
      <c r="I42" s="176" t="s">
        <v>489</v>
      </c>
      <c r="J42" s="176" t="s">
        <v>489</v>
      </c>
      <c r="K42" s="82"/>
      <c r="L42" s="82"/>
    </row>
    <row r="43" spans="1:12" ht="34.5" customHeight="1" x14ac:dyDescent="0.25">
      <c r="A43" s="85" t="s">
        <v>209</v>
      </c>
      <c r="B43" s="84" t="s">
        <v>207</v>
      </c>
      <c r="C43" s="83">
        <v>2022</v>
      </c>
      <c r="D43" s="83">
        <v>2022</v>
      </c>
      <c r="E43" s="83">
        <v>2022</v>
      </c>
      <c r="F43" s="83">
        <v>2022</v>
      </c>
      <c r="G43" s="83">
        <v>2022</v>
      </c>
      <c r="H43" s="83">
        <v>2022</v>
      </c>
      <c r="I43" s="176" t="s">
        <v>489</v>
      </c>
      <c r="J43" s="176" t="s">
        <v>489</v>
      </c>
      <c r="K43" s="82"/>
      <c r="L43" s="82"/>
    </row>
    <row r="44" spans="1:12" ht="24.75" customHeight="1" x14ac:dyDescent="0.25">
      <c r="A44" s="85" t="s">
        <v>208</v>
      </c>
      <c r="B44" s="84" t="s">
        <v>205</v>
      </c>
      <c r="C44" s="83">
        <v>2022</v>
      </c>
      <c r="D44" s="83">
        <v>2022</v>
      </c>
      <c r="E44" s="83">
        <v>2022</v>
      </c>
      <c r="F44" s="83">
        <v>2022</v>
      </c>
      <c r="G44" s="83">
        <v>2022</v>
      </c>
      <c r="H44" s="83">
        <v>2022</v>
      </c>
      <c r="I44" s="176" t="s">
        <v>489</v>
      </c>
      <c r="J44" s="176" t="s">
        <v>489</v>
      </c>
      <c r="K44" s="82"/>
      <c r="L44" s="82"/>
    </row>
    <row r="45" spans="1:12" ht="90.75" customHeight="1" x14ac:dyDescent="0.25">
      <c r="A45" s="85" t="s">
        <v>206</v>
      </c>
      <c r="B45" s="84" t="s">
        <v>411</v>
      </c>
      <c r="C45" s="176" t="s">
        <v>489</v>
      </c>
      <c r="D45" s="176" t="s">
        <v>489</v>
      </c>
      <c r="E45" s="176" t="s">
        <v>489</v>
      </c>
      <c r="F45" s="176" t="s">
        <v>489</v>
      </c>
      <c r="G45" s="176" t="s">
        <v>489</v>
      </c>
      <c r="H45" s="176" t="s">
        <v>489</v>
      </c>
      <c r="I45" s="82"/>
      <c r="J45" s="82"/>
      <c r="K45" s="82"/>
      <c r="L45" s="82"/>
    </row>
    <row r="46" spans="1:12" ht="167.25" customHeight="1" x14ac:dyDescent="0.25">
      <c r="A46" s="85" t="s">
        <v>204</v>
      </c>
      <c r="B46" s="84" t="s">
        <v>409</v>
      </c>
      <c r="C46" s="176" t="s">
        <v>489</v>
      </c>
      <c r="D46" s="176" t="s">
        <v>489</v>
      </c>
      <c r="E46" s="176" t="s">
        <v>489</v>
      </c>
      <c r="F46" s="176" t="s">
        <v>489</v>
      </c>
      <c r="G46" s="176" t="s">
        <v>489</v>
      </c>
      <c r="I46" s="82"/>
      <c r="J46" s="82"/>
      <c r="K46" s="82"/>
      <c r="L46" s="82"/>
    </row>
    <row r="47" spans="1:12" ht="30.75" customHeight="1" x14ac:dyDescent="0.25">
      <c r="A47" s="85" t="s">
        <v>202</v>
      </c>
      <c r="B47" s="84" t="s">
        <v>203</v>
      </c>
      <c r="C47" s="83">
        <v>2022</v>
      </c>
      <c r="D47" s="83">
        <v>2022</v>
      </c>
      <c r="E47" s="83">
        <v>2022</v>
      </c>
      <c r="F47" s="83">
        <v>2022</v>
      </c>
      <c r="G47" s="83">
        <v>2022</v>
      </c>
      <c r="H47" s="83">
        <v>2022</v>
      </c>
      <c r="I47" s="176" t="s">
        <v>489</v>
      </c>
      <c r="J47" s="176" t="s">
        <v>489</v>
      </c>
      <c r="K47" s="82"/>
      <c r="L47" s="82"/>
    </row>
    <row r="48" spans="1:12" ht="37.5" customHeight="1" x14ac:dyDescent="0.25">
      <c r="A48" s="85" t="s">
        <v>421</v>
      </c>
      <c r="B48" s="86" t="s">
        <v>201</v>
      </c>
      <c r="C48" s="83">
        <v>2022</v>
      </c>
      <c r="D48" s="83">
        <v>2022</v>
      </c>
      <c r="E48" s="83">
        <v>2022</v>
      </c>
      <c r="F48" s="83">
        <v>2022</v>
      </c>
      <c r="G48" s="83">
        <v>2022</v>
      </c>
      <c r="H48" s="83">
        <v>2022</v>
      </c>
      <c r="I48" s="176" t="s">
        <v>560</v>
      </c>
      <c r="J48" s="176" t="s">
        <v>560</v>
      </c>
      <c r="K48" s="82"/>
      <c r="L48" s="82"/>
    </row>
    <row r="49" spans="1:12" ht="35.25" customHeight="1" x14ac:dyDescent="0.25">
      <c r="A49" s="85">
        <v>4</v>
      </c>
      <c r="B49" s="84" t="s">
        <v>199</v>
      </c>
      <c r="C49" s="83">
        <v>2022</v>
      </c>
      <c r="D49" s="83">
        <v>2022</v>
      </c>
      <c r="E49" s="83">
        <v>2022</v>
      </c>
      <c r="F49" s="83">
        <v>2022</v>
      </c>
      <c r="G49" s="83">
        <v>2022</v>
      </c>
      <c r="H49" s="83">
        <v>2022</v>
      </c>
      <c r="I49" s="176" t="s">
        <v>560</v>
      </c>
      <c r="J49" s="176" t="s">
        <v>560</v>
      </c>
      <c r="K49" s="82"/>
      <c r="L49" s="82"/>
    </row>
    <row r="50" spans="1:12" ht="86.25" customHeight="1" x14ac:dyDescent="0.25">
      <c r="A50" s="85" t="s">
        <v>200</v>
      </c>
      <c r="B50" s="84" t="s">
        <v>410</v>
      </c>
      <c r="C50" s="83">
        <v>2022</v>
      </c>
      <c r="D50" s="83">
        <v>2022</v>
      </c>
      <c r="E50" s="83">
        <v>2022</v>
      </c>
      <c r="F50" s="83">
        <v>2022</v>
      </c>
      <c r="G50" s="83">
        <v>2022</v>
      </c>
      <c r="H50" s="83">
        <v>2022</v>
      </c>
      <c r="I50" s="176" t="s">
        <v>560</v>
      </c>
      <c r="J50" s="176" t="s">
        <v>560</v>
      </c>
      <c r="K50" s="82"/>
      <c r="L50" s="82"/>
    </row>
    <row r="51" spans="1:12" ht="77.25" customHeight="1" x14ac:dyDescent="0.25">
      <c r="A51" s="85" t="s">
        <v>198</v>
      </c>
      <c r="B51" s="84" t="s">
        <v>412</v>
      </c>
      <c r="C51" s="176" t="s">
        <v>489</v>
      </c>
      <c r="D51" s="176" t="s">
        <v>489</v>
      </c>
      <c r="E51" s="176" t="s">
        <v>489</v>
      </c>
      <c r="F51" s="176" t="s">
        <v>489</v>
      </c>
      <c r="G51" s="176" t="s">
        <v>489</v>
      </c>
      <c r="H51" s="176" t="s">
        <v>489</v>
      </c>
      <c r="I51" s="82" t="s">
        <v>560</v>
      </c>
      <c r="J51" s="82" t="s">
        <v>560</v>
      </c>
      <c r="K51" s="82"/>
      <c r="L51" s="82"/>
    </row>
    <row r="52" spans="1:12" ht="71.25" customHeight="1" x14ac:dyDescent="0.25">
      <c r="A52" s="85" t="s">
        <v>196</v>
      </c>
      <c r="B52" s="84" t="s">
        <v>197</v>
      </c>
      <c r="C52" s="176" t="s">
        <v>489</v>
      </c>
      <c r="D52" s="176" t="s">
        <v>489</v>
      </c>
      <c r="E52" s="176" t="s">
        <v>489</v>
      </c>
      <c r="F52" s="176" t="s">
        <v>489</v>
      </c>
      <c r="G52" s="176" t="s">
        <v>489</v>
      </c>
      <c r="H52" s="176" t="s">
        <v>489</v>
      </c>
      <c r="I52" s="82" t="s">
        <v>560</v>
      </c>
      <c r="J52" s="82" t="s">
        <v>560</v>
      </c>
      <c r="K52" s="82"/>
      <c r="L52" s="82"/>
    </row>
    <row r="53" spans="1:12" ht="48" customHeight="1" x14ac:dyDescent="0.25">
      <c r="A53" s="85" t="s">
        <v>194</v>
      </c>
      <c r="B53" s="147" t="s">
        <v>413</v>
      </c>
      <c r="C53" s="83">
        <v>2022</v>
      </c>
      <c r="D53" s="83">
        <v>2022</v>
      </c>
      <c r="E53" s="83">
        <v>2022</v>
      </c>
      <c r="F53" s="83">
        <v>2022</v>
      </c>
      <c r="G53" s="83">
        <v>2022</v>
      </c>
      <c r="H53" s="83">
        <v>2022</v>
      </c>
      <c r="I53" s="176" t="s">
        <v>560</v>
      </c>
      <c r="J53" s="176" t="s">
        <v>560</v>
      </c>
      <c r="K53" s="82"/>
      <c r="L53" s="82"/>
    </row>
    <row r="54" spans="1:12" ht="46.5" customHeight="1" x14ac:dyDescent="0.25">
      <c r="A54" s="85" t="s">
        <v>414</v>
      </c>
      <c r="B54" s="84" t="s">
        <v>195</v>
      </c>
      <c r="C54" s="176" t="s">
        <v>489</v>
      </c>
      <c r="D54" s="176" t="s">
        <v>489</v>
      </c>
      <c r="E54" s="176" t="s">
        <v>489</v>
      </c>
      <c r="F54" s="176" t="s">
        <v>489</v>
      </c>
      <c r="G54" s="176" t="s">
        <v>489</v>
      </c>
      <c r="H54" s="176" t="s">
        <v>489</v>
      </c>
      <c r="I54" s="82" t="s">
        <v>560</v>
      </c>
      <c r="J54" s="82" t="s">
        <v>560</v>
      </c>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topLeftCell="A37" zoomScale="70" zoomScaleNormal="70" zoomScaleSheetLayoutView="70" workbookViewId="0">
      <selection activeCell="D48" sqref="D48"/>
    </sheetView>
  </sheetViews>
  <sheetFormatPr defaultRowHeight="15.75" x14ac:dyDescent="0.25"/>
  <cols>
    <col min="1" max="1" width="9.140625" style="59"/>
    <col min="2" max="2" width="57.85546875" style="59" customWidth="1"/>
    <col min="3" max="3" width="13" style="209" customWidth="1"/>
    <col min="4" max="4" width="17.85546875" style="209"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E1" s="60"/>
      <c r="F1" s="60"/>
      <c r="M1" s="38" t="s">
        <v>69</v>
      </c>
    </row>
    <row r="2" spans="1:13" ht="18.75" x14ac:dyDescent="0.3">
      <c r="A2" s="60"/>
      <c r="B2" s="60"/>
      <c r="E2" s="60"/>
      <c r="F2" s="60"/>
      <c r="M2" s="13" t="s">
        <v>11</v>
      </c>
    </row>
    <row r="3" spans="1:13" ht="18.75" x14ac:dyDescent="0.3">
      <c r="A3" s="60"/>
      <c r="B3" s="60"/>
      <c r="E3" s="60"/>
      <c r="F3" s="60"/>
      <c r="M3" s="13" t="s">
        <v>68</v>
      </c>
    </row>
    <row r="4" spans="1:13" ht="18.75" customHeight="1" x14ac:dyDescent="0.25">
      <c r="A4" s="290" t="str">
        <f>'1. паспорт местоположение'!$A$5</f>
        <v>Год раскрытия информации: 2022 год</v>
      </c>
      <c r="B4" s="290"/>
      <c r="C4" s="290"/>
      <c r="D4" s="290"/>
      <c r="E4" s="290"/>
      <c r="F4" s="290"/>
      <c r="G4" s="290"/>
      <c r="H4" s="290"/>
      <c r="I4" s="290"/>
      <c r="J4" s="290"/>
      <c r="K4" s="290"/>
      <c r="L4" s="290"/>
      <c r="M4" s="290"/>
    </row>
    <row r="5" spans="1:13" ht="18.75" x14ac:dyDescent="0.3">
      <c r="A5" s="60"/>
      <c r="B5" s="60"/>
      <c r="E5" s="60"/>
      <c r="F5" s="60"/>
      <c r="M5" s="13"/>
    </row>
    <row r="6" spans="1:13" ht="18.75" x14ac:dyDescent="0.25">
      <c r="A6" s="294" t="s">
        <v>10</v>
      </c>
      <c r="B6" s="294"/>
      <c r="C6" s="294"/>
      <c r="D6" s="294"/>
      <c r="E6" s="294"/>
      <c r="F6" s="294"/>
      <c r="G6" s="294"/>
      <c r="H6" s="294"/>
      <c r="I6" s="294"/>
      <c r="J6" s="294"/>
      <c r="K6" s="294"/>
      <c r="L6" s="294"/>
      <c r="M6" s="294"/>
    </row>
    <row r="7" spans="1:13" ht="18.75" x14ac:dyDescent="0.25">
      <c r="A7" s="11"/>
      <c r="B7" s="11"/>
      <c r="C7" s="210"/>
      <c r="D7" s="210"/>
      <c r="E7" s="11"/>
      <c r="F7" s="11"/>
      <c r="G7" s="11"/>
      <c r="H7" s="80"/>
      <c r="I7" s="80"/>
      <c r="J7" s="80"/>
      <c r="K7" s="80"/>
      <c r="L7" s="80"/>
      <c r="M7" s="80"/>
    </row>
    <row r="8" spans="1:13" x14ac:dyDescent="0.25">
      <c r="A8" s="295" t="str">
        <f>'1. паспорт местоположение'!A9:C9</f>
        <v xml:space="preserve">ГУП "Региональные электрические сети "РБ  </v>
      </c>
      <c r="B8" s="295"/>
      <c r="C8" s="295"/>
      <c r="D8" s="295"/>
      <c r="E8" s="295"/>
      <c r="F8" s="295"/>
      <c r="G8" s="295"/>
      <c r="H8" s="295"/>
      <c r="I8" s="295"/>
      <c r="J8" s="295"/>
      <c r="K8" s="295"/>
      <c r="L8" s="295"/>
      <c r="M8" s="295"/>
    </row>
    <row r="9" spans="1:13" ht="18.75" customHeight="1" x14ac:dyDescent="0.25">
      <c r="A9" s="291" t="s">
        <v>9</v>
      </c>
      <c r="B9" s="291"/>
      <c r="C9" s="291"/>
      <c r="D9" s="291"/>
      <c r="E9" s="291"/>
      <c r="F9" s="291"/>
      <c r="G9" s="291"/>
      <c r="H9" s="291"/>
      <c r="I9" s="291"/>
      <c r="J9" s="291"/>
      <c r="K9" s="291"/>
      <c r="L9" s="291"/>
      <c r="M9" s="291"/>
    </row>
    <row r="10" spans="1:13" ht="18.75" x14ac:dyDescent="0.25">
      <c r="A10" s="11"/>
      <c r="B10" s="11"/>
      <c r="C10" s="210"/>
      <c r="D10" s="210"/>
      <c r="E10" s="11"/>
      <c r="F10" s="11"/>
      <c r="G10" s="11"/>
      <c r="H10" s="80"/>
      <c r="I10" s="80"/>
      <c r="J10" s="80"/>
      <c r="K10" s="80"/>
      <c r="L10" s="80"/>
      <c r="M10" s="80"/>
    </row>
    <row r="11" spans="1:13" x14ac:dyDescent="0.25">
      <c r="A11" s="296" t="str">
        <f>'1. паспорт местоположение'!$A$12</f>
        <v>L_ 2022_06_Ц_3</v>
      </c>
      <c r="B11" s="296"/>
      <c r="C11" s="296"/>
      <c r="D11" s="296"/>
      <c r="E11" s="296"/>
      <c r="F11" s="296"/>
      <c r="G11" s="296"/>
      <c r="H11" s="296"/>
      <c r="I11" s="296"/>
      <c r="J11" s="296"/>
      <c r="K11" s="296"/>
      <c r="L11" s="296"/>
      <c r="M11" s="296"/>
    </row>
    <row r="12" spans="1:13" x14ac:dyDescent="0.25">
      <c r="A12" s="291" t="s">
        <v>8</v>
      </c>
      <c r="B12" s="291"/>
      <c r="C12" s="291"/>
      <c r="D12" s="291"/>
      <c r="E12" s="291"/>
      <c r="F12" s="291"/>
      <c r="G12" s="291"/>
      <c r="H12" s="291"/>
      <c r="I12" s="291"/>
      <c r="J12" s="291"/>
      <c r="K12" s="291"/>
      <c r="L12" s="291"/>
      <c r="M12" s="291"/>
    </row>
    <row r="13" spans="1:13" ht="16.5" customHeight="1" x14ac:dyDescent="0.3">
      <c r="A13" s="9"/>
      <c r="B13" s="9"/>
      <c r="C13" s="211"/>
      <c r="D13" s="211"/>
      <c r="E13" s="9"/>
      <c r="F13" s="9"/>
      <c r="G13" s="9"/>
      <c r="H13" s="79"/>
      <c r="I13" s="79"/>
      <c r="J13" s="79"/>
      <c r="K13" s="79"/>
      <c r="L13" s="79"/>
      <c r="M13" s="79"/>
    </row>
    <row r="14" spans="1:13" x14ac:dyDescent="0.25">
      <c r="A14" s="295" t="str">
        <f>'1. паспорт местоположение'!$A$15</f>
        <v>ПИРы по зоне ПО ЦЭС на мероприятия ИП 2023-2024 год</v>
      </c>
      <c r="B14" s="295"/>
      <c r="C14" s="295"/>
      <c r="D14" s="295"/>
      <c r="E14" s="295"/>
      <c r="F14" s="295"/>
      <c r="G14" s="295"/>
      <c r="H14" s="295"/>
      <c r="I14" s="295"/>
      <c r="J14" s="295"/>
      <c r="K14" s="295"/>
      <c r="L14" s="295"/>
      <c r="M14" s="295"/>
    </row>
    <row r="15" spans="1:13" ht="15.75" customHeight="1" x14ac:dyDescent="0.25">
      <c r="A15" s="291" t="s">
        <v>7</v>
      </c>
      <c r="B15" s="291"/>
      <c r="C15" s="291"/>
      <c r="D15" s="291"/>
      <c r="E15" s="291"/>
      <c r="F15" s="291"/>
      <c r="G15" s="291"/>
      <c r="H15" s="291"/>
      <c r="I15" s="291"/>
      <c r="J15" s="291"/>
      <c r="K15" s="291"/>
      <c r="L15" s="291"/>
      <c r="M15" s="291"/>
    </row>
    <row r="16" spans="1:13" x14ac:dyDescent="0.25">
      <c r="A16" s="362"/>
      <c r="B16" s="362"/>
      <c r="C16" s="362"/>
      <c r="D16" s="362"/>
      <c r="E16" s="362"/>
      <c r="F16" s="362"/>
      <c r="G16" s="362"/>
      <c r="H16" s="362"/>
      <c r="I16" s="362"/>
      <c r="J16" s="362"/>
      <c r="K16" s="362"/>
      <c r="L16" s="362"/>
      <c r="M16" s="362"/>
    </row>
    <row r="17" spans="1:16" x14ac:dyDescent="0.25">
      <c r="A17" s="60"/>
      <c r="H17" s="60"/>
      <c r="I17" s="60"/>
      <c r="J17" s="60"/>
      <c r="K17" s="60"/>
      <c r="L17" s="60"/>
    </row>
    <row r="18" spans="1:16" x14ac:dyDescent="0.25">
      <c r="A18" s="366" t="s">
        <v>457</v>
      </c>
      <c r="B18" s="366"/>
      <c r="C18" s="366"/>
      <c r="D18" s="366"/>
      <c r="E18" s="366"/>
      <c r="F18" s="366"/>
      <c r="G18" s="366"/>
      <c r="H18" s="366"/>
      <c r="I18" s="366"/>
      <c r="J18" s="366"/>
      <c r="K18" s="366"/>
      <c r="L18" s="366"/>
      <c r="M18" s="366"/>
    </row>
    <row r="19" spans="1:16" x14ac:dyDescent="0.25">
      <c r="A19" s="60"/>
      <c r="B19" s="60"/>
      <c r="E19" s="60"/>
      <c r="F19" s="60"/>
      <c r="H19" s="60"/>
      <c r="I19" s="60"/>
      <c r="J19" s="60"/>
      <c r="K19" s="60"/>
      <c r="L19" s="60"/>
    </row>
    <row r="20" spans="1:16" ht="33" customHeight="1" x14ac:dyDescent="0.25">
      <c r="A20" s="363" t="s">
        <v>193</v>
      </c>
      <c r="B20" s="363" t="s">
        <v>192</v>
      </c>
      <c r="C20" s="361" t="s">
        <v>191</v>
      </c>
      <c r="D20" s="361"/>
      <c r="E20" s="365" t="s">
        <v>190</v>
      </c>
      <c r="F20" s="365"/>
      <c r="G20" s="363" t="s">
        <v>189</v>
      </c>
      <c r="H20" s="371" t="s">
        <v>510</v>
      </c>
      <c r="I20" s="372"/>
      <c r="J20" s="372"/>
      <c r="K20" s="372"/>
      <c r="L20" s="367" t="s">
        <v>188</v>
      </c>
      <c r="M20" s="368"/>
      <c r="N20" s="78"/>
      <c r="O20" s="78"/>
      <c r="P20" s="78"/>
    </row>
    <row r="21" spans="1:16" ht="99.75" customHeight="1" x14ac:dyDescent="0.25">
      <c r="A21" s="364"/>
      <c r="B21" s="364"/>
      <c r="C21" s="361"/>
      <c r="D21" s="361"/>
      <c r="E21" s="365"/>
      <c r="F21" s="365"/>
      <c r="G21" s="364"/>
      <c r="H21" s="346" t="s">
        <v>3</v>
      </c>
      <c r="I21" s="346"/>
      <c r="J21" s="346" t="s">
        <v>187</v>
      </c>
      <c r="K21" s="346"/>
      <c r="L21" s="369"/>
      <c r="M21" s="370"/>
    </row>
    <row r="22" spans="1:16" ht="89.25" customHeight="1" x14ac:dyDescent="0.25">
      <c r="A22" s="353"/>
      <c r="B22" s="353"/>
      <c r="C22" s="212" t="s">
        <v>3</v>
      </c>
      <c r="D22" s="212" t="s">
        <v>183</v>
      </c>
      <c r="E22" s="77" t="s">
        <v>186</v>
      </c>
      <c r="F22" s="77" t="s">
        <v>185</v>
      </c>
      <c r="G22" s="353"/>
      <c r="H22" s="76" t="s">
        <v>439</v>
      </c>
      <c r="I22" s="76" t="s">
        <v>440</v>
      </c>
      <c r="J22" s="76" t="s">
        <v>439</v>
      </c>
      <c r="K22" s="76" t="s">
        <v>440</v>
      </c>
      <c r="L22" s="75" t="s">
        <v>184</v>
      </c>
      <c r="M22" s="75" t="s">
        <v>183</v>
      </c>
    </row>
    <row r="23" spans="1:16" ht="19.5" customHeight="1" x14ac:dyDescent="0.25">
      <c r="A23" s="68">
        <v>1</v>
      </c>
      <c r="B23" s="68">
        <v>2</v>
      </c>
      <c r="C23" s="213">
        <v>3</v>
      </c>
      <c r="D23" s="213">
        <v>4</v>
      </c>
      <c r="E23" s="68">
        <v>5</v>
      </c>
      <c r="F23" s="68">
        <v>6</v>
      </c>
      <c r="G23" s="150">
        <v>7</v>
      </c>
      <c r="H23" s="168">
        <v>16</v>
      </c>
      <c r="I23" s="168">
        <v>17</v>
      </c>
      <c r="J23" s="168">
        <v>18</v>
      </c>
      <c r="K23" s="168">
        <v>19</v>
      </c>
      <c r="L23" s="150">
        <v>20</v>
      </c>
      <c r="M23" s="150">
        <v>21</v>
      </c>
    </row>
    <row r="24" spans="1:16" ht="47.25" customHeight="1" x14ac:dyDescent="0.25">
      <c r="A24" s="73">
        <v>1</v>
      </c>
      <c r="B24" s="72" t="s">
        <v>182</v>
      </c>
      <c r="C24" s="214">
        <f>C27*1.2</f>
        <v>1.2</v>
      </c>
      <c r="D24" s="214">
        <f>D27*1.2</f>
        <v>1.2</v>
      </c>
      <c r="E24" s="193">
        <v>0</v>
      </c>
      <c r="F24" s="193">
        <v>0</v>
      </c>
      <c r="G24" s="179">
        <v>0</v>
      </c>
      <c r="H24" s="179">
        <f>C24</f>
        <v>1.2</v>
      </c>
      <c r="I24" s="179">
        <v>0</v>
      </c>
      <c r="J24" s="179">
        <f>D24</f>
        <v>1.2</v>
      </c>
      <c r="K24" s="179">
        <v>0</v>
      </c>
      <c r="L24" s="179">
        <f>C24</f>
        <v>1.2</v>
      </c>
      <c r="M24" s="179">
        <f>D24</f>
        <v>1.2</v>
      </c>
    </row>
    <row r="25" spans="1:16" ht="24" customHeight="1" x14ac:dyDescent="0.25">
      <c r="A25" s="70" t="s">
        <v>181</v>
      </c>
      <c r="B25" s="47" t="s">
        <v>180</v>
      </c>
      <c r="C25" s="215">
        <v>0</v>
      </c>
      <c r="D25" s="216">
        <v>0</v>
      </c>
      <c r="E25" s="193">
        <v>0</v>
      </c>
      <c r="F25" s="193">
        <v>0</v>
      </c>
      <c r="G25" s="179">
        <v>0</v>
      </c>
      <c r="H25" s="179">
        <f t="shared" ref="H25:H64" si="0">C25</f>
        <v>0</v>
      </c>
      <c r="I25" s="179">
        <v>0</v>
      </c>
      <c r="J25" s="179">
        <f t="shared" ref="J25:J64" si="1">D25</f>
        <v>0</v>
      </c>
      <c r="K25" s="179">
        <v>0</v>
      </c>
      <c r="L25" s="179">
        <f t="shared" ref="L25:L64" si="2">C25</f>
        <v>0</v>
      </c>
      <c r="M25" s="179">
        <f t="shared" ref="M25:M64" si="3">D25</f>
        <v>0</v>
      </c>
    </row>
    <row r="26" spans="1:16" x14ac:dyDescent="0.25">
      <c r="A26" s="70" t="s">
        <v>179</v>
      </c>
      <c r="B26" s="47" t="s">
        <v>178</v>
      </c>
      <c r="C26" s="217">
        <v>0</v>
      </c>
      <c r="D26" s="218">
        <v>0</v>
      </c>
      <c r="E26" s="180">
        <v>0</v>
      </c>
      <c r="F26" s="180">
        <v>0</v>
      </c>
      <c r="G26" s="179">
        <v>0</v>
      </c>
      <c r="H26" s="179">
        <f t="shared" si="0"/>
        <v>0</v>
      </c>
      <c r="I26" s="179">
        <v>0</v>
      </c>
      <c r="J26" s="179">
        <f t="shared" si="1"/>
        <v>0</v>
      </c>
      <c r="K26" s="179">
        <v>0</v>
      </c>
      <c r="L26" s="179">
        <f t="shared" si="2"/>
        <v>0</v>
      </c>
      <c r="M26" s="179">
        <f t="shared" si="3"/>
        <v>0</v>
      </c>
    </row>
    <row r="27" spans="1:16" ht="31.5" x14ac:dyDescent="0.25">
      <c r="A27" s="70" t="s">
        <v>177</v>
      </c>
      <c r="B27" s="47" t="s">
        <v>395</v>
      </c>
      <c r="C27" s="214">
        <f>C30</f>
        <v>1</v>
      </c>
      <c r="D27" s="214">
        <f>D30</f>
        <v>1</v>
      </c>
      <c r="E27" s="180">
        <v>0</v>
      </c>
      <c r="F27" s="180">
        <v>0</v>
      </c>
      <c r="G27" s="180">
        <v>0</v>
      </c>
      <c r="H27" s="179">
        <f t="shared" si="0"/>
        <v>1</v>
      </c>
      <c r="I27" s="179">
        <v>0</v>
      </c>
      <c r="J27" s="179">
        <f t="shared" si="1"/>
        <v>1</v>
      </c>
      <c r="K27" s="179">
        <v>0</v>
      </c>
      <c r="L27" s="179">
        <f t="shared" si="2"/>
        <v>1</v>
      </c>
      <c r="M27" s="179">
        <f t="shared" si="3"/>
        <v>1</v>
      </c>
    </row>
    <row r="28" spans="1:16" x14ac:dyDescent="0.25">
      <c r="A28" s="70" t="s">
        <v>176</v>
      </c>
      <c r="B28" s="47" t="s">
        <v>175</v>
      </c>
      <c r="C28" s="217">
        <v>0</v>
      </c>
      <c r="D28" s="217">
        <v>0</v>
      </c>
      <c r="E28" s="180">
        <v>0</v>
      </c>
      <c r="F28" s="180">
        <v>0</v>
      </c>
      <c r="G28" s="180">
        <v>0</v>
      </c>
      <c r="H28" s="179">
        <f t="shared" si="0"/>
        <v>0</v>
      </c>
      <c r="I28" s="179">
        <v>0</v>
      </c>
      <c r="J28" s="179">
        <f t="shared" si="1"/>
        <v>0</v>
      </c>
      <c r="K28" s="179">
        <v>0</v>
      </c>
      <c r="L28" s="179">
        <f t="shared" si="2"/>
        <v>0</v>
      </c>
      <c r="M28" s="179">
        <f t="shared" si="3"/>
        <v>0</v>
      </c>
    </row>
    <row r="29" spans="1:16" x14ac:dyDescent="0.25">
      <c r="A29" s="70" t="s">
        <v>174</v>
      </c>
      <c r="B29" s="74" t="s">
        <v>173</v>
      </c>
      <c r="C29" s="217">
        <v>0</v>
      </c>
      <c r="D29" s="217">
        <v>0</v>
      </c>
      <c r="E29" s="180">
        <v>0</v>
      </c>
      <c r="F29" s="180">
        <v>0</v>
      </c>
      <c r="G29" s="180">
        <v>0</v>
      </c>
      <c r="H29" s="179">
        <f t="shared" si="0"/>
        <v>0</v>
      </c>
      <c r="I29" s="179">
        <v>0</v>
      </c>
      <c r="J29" s="179">
        <f t="shared" si="1"/>
        <v>0</v>
      </c>
      <c r="K29" s="179">
        <v>0</v>
      </c>
      <c r="L29" s="179">
        <f t="shared" si="2"/>
        <v>0</v>
      </c>
      <c r="M29" s="179">
        <f t="shared" si="3"/>
        <v>0</v>
      </c>
    </row>
    <row r="30" spans="1:16" ht="47.25" x14ac:dyDescent="0.25">
      <c r="A30" s="73" t="s">
        <v>64</v>
      </c>
      <c r="B30" s="72" t="s">
        <v>172</v>
      </c>
      <c r="C30" s="214">
        <f>C34+C33+C32+C31</f>
        <v>1</v>
      </c>
      <c r="D30" s="214">
        <f>D34+D33+D32+D31</f>
        <v>1</v>
      </c>
      <c r="E30" s="179">
        <v>0</v>
      </c>
      <c r="F30" s="179">
        <v>0</v>
      </c>
      <c r="G30" s="180">
        <v>0</v>
      </c>
      <c r="H30" s="179">
        <f t="shared" si="0"/>
        <v>1</v>
      </c>
      <c r="I30" s="179">
        <v>0</v>
      </c>
      <c r="J30" s="179">
        <f t="shared" si="1"/>
        <v>1</v>
      </c>
      <c r="K30" s="179">
        <v>0</v>
      </c>
      <c r="L30" s="179">
        <f t="shared" si="2"/>
        <v>1</v>
      </c>
      <c r="M30" s="179">
        <f t="shared" si="3"/>
        <v>1</v>
      </c>
    </row>
    <row r="31" spans="1:16" x14ac:dyDescent="0.25">
      <c r="A31" s="73" t="s">
        <v>171</v>
      </c>
      <c r="B31" s="47" t="s">
        <v>170</v>
      </c>
      <c r="C31" s="215">
        <v>0</v>
      </c>
      <c r="D31" s="215">
        <v>0</v>
      </c>
      <c r="E31" s="179">
        <v>0</v>
      </c>
      <c r="F31" s="179">
        <v>0</v>
      </c>
      <c r="G31" s="180">
        <v>0</v>
      </c>
      <c r="H31" s="179">
        <f t="shared" si="0"/>
        <v>0</v>
      </c>
      <c r="I31" s="179">
        <v>0</v>
      </c>
      <c r="J31" s="179">
        <f t="shared" si="1"/>
        <v>0</v>
      </c>
      <c r="K31" s="179">
        <v>0</v>
      </c>
      <c r="L31" s="179">
        <f t="shared" si="2"/>
        <v>0</v>
      </c>
      <c r="M31" s="179">
        <f t="shared" si="3"/>
        <v>0</v>
      </c>
    </row>
    <row r="32" spans="1:16" ht="31.5" x14ac:dyDescent="0.25">
      <c r="A32" s="73" t="s">
        <v>169</v>
      </c>
      <c r="B32" s="47" t="s">
        <v>168</v>
      </c>
      <c r="C32" s="215">
        <v>0</v>
      </c>
      <c r="D32" s="215">
        <v>0</v>
      </c>
      <c r="E32" s="179">
        <v>0</v>
      </c>
      <c r="F32" s="179">
        <v>0</v>
      </c>
      <c r="G32" s="180">
        <v>0</v>
      </c>
      <c r="H32" s="179">
        <f t="shared" si="0"/>
        <v>0</v>
      </c>
      <c r="I32" s="179">
        <v>0</v>
      </c>
      <c r="J32" s="179">
        <f t="shared" si="1"/>
        <v>0</v>
      </c>
      <c r="K32" s="179">
        <v>0</v>
      </c>
      <c r="L32" s="179">
        <f t="shared" si="2"/>
        <v>0</v>
      </c>
      <c r="M32" s="179">
        <f t="shared" si="3"/>
        <v>0</v>
      </c>
    </row>
    <row r="33" spans="1:13" x14ac:dyDescent="0.25">
      <c r="A33" s="73" t="s">
        <v>167</v>
      </c>
      <c r="B33" s="47" t="s">
        <v>166</v>
      </c>
      <c r="C33" s="215">
        <f>'1. паспорт местоположение'!C45</f>
        <v>1</v>
      </c>
      <c r="D33" s="215">
        <f>C33</f>
        <v>1</v>
      </c>
      <c r="E33" s="179">
        <v>0</v>
      </c>
      <c r="F33" s="179">
        <v>0</v>
      </c>
      <c r="G33" s="180">
        <v>0</v>
      </c>
      <c r="H33" s="179">
        <f t="shared" si="0"/>
        <v>1</v>
      </c>
      <c r="I33" s="179">
        <v>0</v>
      </c>
      <c r="J33" s="179">
        <f t="shared" si="1"/>
        <v>1</v>
      </c>
      <c r="K33" s="179">
        <v>0</v>
      </c>
      <c r="L33" s="179">
        <f t="shared" si="2"/>
        <v>1</v>
      </c>
      <c r="M33" s="179">
        <f t="shared" si="3"/>
        <v>1</v>
      </c>
    </row>
    <row r="34" spans="1:13" x14ac:dyDescent="0.25">
      <c r="A34" s="73" t="s">
        <v>165</v>
      </c>
      <c r="B34" s="47" t="s">
        <v>164</v>
      </c>
      <c r="C34" s="215">
        <v>0</v>
      </c>
      <c r="D34" s="215">
        <v>0</v>
      </c>
      <c r="E34" s="179">
        <v>0</v>
      </c>
      <c r="F34" s="179">
        <v>0</v>
      </c>
      <c r="G34" s="180">
        <v>0</v>
      </c>
      <c r="H34" s="179">
        <f t="shared" si="0"/>
        <v>0</v>
      </c>
      <c r="I34" s="179">
        <v>0</v>
      </c>
      <c r="J34" s="179">
        <f t="shared" si="1"/>
        <v>0</v>
      </c>
      <c r="K34" s="179">
        <v>0</v>
      </c>
      <c r="L34" s="179">
        <f t="shared" si="2"/>
        <v>0</v>
      </c>
      <c r="M34" s="179">
        <f t="shared" si="3"/>
        <v>0</v>
      </c>
    </row>
    <row r="35" spans="1:13" ht="31.5" x14ac:dyDescent="0.25">
      <c r="A35" s="73" t="s">
        <v>63</v>
      </c>
      <c r="B35" s="72" t="s">
        <v>163</v>
      </c>
      <c r="C35" s="215">
        <v>0</v>
      </c>
      <c r="D35" s="215">
        <v>0</v>
      </c>
      <c r="E35" s="180">
        <v>0</v>
      </c>
      <c r="F35" s="180">
        <v>0</v>
      </c>
      <c r="G35" s="180">
        <v>0</v>
      </c>
      <c r="H35" s="179">
        <f t="shared" si="0"/>
        <v>0</v>
      </c>
      <c r="I35" s="179">
        <v>0</v>
      </c>
      <c r="J35" s="179">
        <f t="shared" si="1"/>
        <v>0</v>
      </c>
      <c r="K35" s="179">
        <v>0</v>
      </c>
      <c r="L35" s="179">
        <f t="shared" si="2"/>
        <v>0</v>
      </c>
      <c r="M35" s="179">
        <f t="shared" si="3"/>
        <v>0</v>
      </c>
    </row>
    <row r="36" spans="1:13" ht="31.5" x14ac:dyDescent="0.25">
      <c r="A36" s="70" t="s">
        <v>162</v>
      </c>
      <c r="B36" s="69" t="s">
        <v>161</v>
      </c>
      <c r="C36" s="219">
        <v>0</v>
      </c>
      <c r="D36" s="215">
        <v>0</v>
      </c>
      <c r="E36" s="180">
        <v>0</v>
      </c>
      <c r="F36" s="180">
        <v>0</v>
      </c>
      <c r="G36" s="180">
        <v>0</v>
      </c>
      <c r="H36" s="179">
        <f t="shared" si="0"/>
        <v>0</v>
      </c>
      <c r="I36" s="179">
        <v>0</v>
      </c>
      <c r="J36" s="179">
        <f t="shared" si="1"/>
        <v>0</v>
      </c>
      <c r="K36" s="179">
        <v>0</v>
      </c>
      <c r="L36" s="179">
        <f t="shared" si="2"/>
        <v>0</v>
      </c>
      <c r="M36" s="179">
        <f t="shared" si="3"/>
        <v>0</v>
      </c>
    </row>
    <row r="37" spans="1:13" x14ac:dyDescent="0.25">
      <c r="A37" s="70" t="s">
        <v>160</v>
      </c>
      <c r="B37" s="69" t="s">
        <v>150</v>
      </c>
      <c r="C37" s="220">
        <v>0</v>
      </c>
      <c r="D37" s="220">
        <v>0</v>
      </c>
      <c r="E37" s="180">
        <v>0</v>
      </c>
      <c r="F37" s="180">
        <v>0</v>
      </c>
      <c r="G37" s="180">
        <v>0</v>
      </c>
      <c r="H37" s="179">
        <f t="shared" si="0"/>
        <v>0</v>
      </c>
      <c r="I37" s="179">
        <v>0</v>
      </c>
      <c r="J37" s="179">
        <f t="shared" si="1"/>
        <v>0</v>
      </c>
      <c r="K37" s="179">
        <v>0</v>
      </c>
      <c r="L37" s="179">
        <f t="shared" si="2"/>
        <v>0</v>
      </c>
      <c r="M37" s="179">
        <f t="shared" si="3"/>
        <v>0</v>
      </c>
    </row>
    <row r="38" spans="1:13" x14ac:dyDescent="0.25">
      <c r="A38" s="70" t="s">
        <v>159</v>
      </c>
      <c r="B38" s="69" t="s">
        <v>148</v>
      </c>
      <c r="C38" s="219">
        <v>0</v>
      </c>
      <c r="D38" s="215">
        <v>0</v>
      </c>
      <c r="E38" s="180">
        <v>0</v>
      </c>
      <c r="F38" s="180">
        <v>0</v>
      </c>
      <c r="G38" s="180">
        <v>0</v>
      </c>
      <c r="H38" s="179">
        <f t="shared" si="0"/>
        <v>0</v>
      </c>
      <c r="I38" s="179">
        <v>0</v>
      </c>
      <c r="J38" s="179">
        <f t="shared" si="1"/>
        <v>0</v>
      </c>
      <c r="K38" s="179">
        <v>0</v>
      </c>
      <c r="L38" s="179">
        <f t="shared" si="2"/>
        <v>0</v>
      </c>
      <c r="M38" s="179">
        <f t="shared" si="3"/>
        <v>0</v>
      </c>
    </row>
    <row r="39" spans="1:13" ht="31.5" x14ac:dyDescent="0.25">
      <c r="A39" s="70" t="s">
        <v>158</v>
      </c>
      <c r="B39" s="47" t="s">
        <v>146</v>
      </c>
      <c r="C39" s="220">
        <v>0</v>
      </c>
      <c r="D39" s="220">
        <v>0</v>
      </c>
      <c r="E39" s="180">
        <v>0</v>
      </c>
      <c r="F39" s="180">
        <v>0</v>
      </c>
      <c r="G39" s="180">
        <v>0</v>
      </c>
      <c r="H39" s="179">
        <f t="shared" si="0"/>
        <v>0</v>
      </c>
      <c r="I39" s="179">
        <v>0</v>
      </c>
      <c r="J39" s="179">
        <f t="shared" si="1"/>
        <v>0</v>
      </c>
      <c r="K39" s="179">
        <v>0</v>
      </c>
      <c r="L39" s="179">
        <f t="shared" si="2"/>
        <v>0</v>
      </c>
      <c r="M39" s="179">
        <f t="shared" si="3"/>
        <v>0</v>
      </c>
    </row>
    <row r="40" spans="1:13" ht="31.5" x14ac:dyDescent="0.25">
      <c r="A40" s="70" t="s">
        <v>157</v>
      </c>
      <c r="B40" s="47" t="s">
        <v>144</v>
      </c>
      <c r="C40" s="220">
        <v>0</v>
      </c>
      <c r="D40" s="220">
        <v>0</v>
      </c>
      <c r="E40" s="180">
        <v>0</v>
      </c>
      <c r="F40" s="180">
        <v>0</v>
      </c>
      <c r="G40" s="180">
        <v>0</v>
      </c>
      <c r="H40" s="179">
        <f t="shared" si="0"/>
        <v>0</v>
      </c>
      <c r="I40" s="179">
        <v>0</v>
      </c>
      <c r="J40" s="179">
        <f t="shared" si="1"/>
        <v>0</v>
      </c>
      <c r="K40" s="179">
        <v>0</v>
      </c>
      <c r="L40" s="179">
        <f t="shared" si="2"/>
        <v>0</v>
      </c>
      <c r="M40" s="179">
        <f t="shared" si="3"/>
        <v>0</v>
      </c>
    </row>
    <row r="41" spans="1:13" x14ac:dyDescent="0.25">
      <c r="A41" s="70" t="s">
        <v>156</v>
      </c>
      <c r="B41" s="47" t="s">
        <v>142</v>
      </c>
      <c r="C41" s="220">
        <v>0</v>
      </c>
      <c r="D41" s="220">
        <v>0</v>
      </c>
      <c r="E41" s="180">
        <v>0</v>
      </c>
      <c r="F41" s="180">
        <v>0</v>
      </c>
      <c r="G41" s="180">
        <v>0</v>
      </c>
      <c r="H41" s="179">
        <f t="shared" si="0"/>
        <v>0</v>
      </c>
      <c r="I41" s="179">
        <v>0</v>
      </c>
      <c r="J41" s="179">
        <f t="shared" si="1"/>
        <v>0</v>
      </c>
      <c r="K41" s="179">
        <v>0</v>
      </c>
      <c r="L41" s="179">
        <f t="shared" si="2"/>
        <v>0</v>
      </c>
      <c r="M41" s="179">
        <f t="shared" si="3"/>
        <v>0</v>
      </c>
    </row>
    <row r="42" spans="1:13" x14ac:dyDescent="0.25">
      <c r="A42" s="70" t="s">
        <v>155</v>
      </c>
      <c r="B42" s="69" t="s">
        <v>519</v>
      </c>
      <c r="C42" s="220">
        <v>1</v>
      </c>
      <c r="D42" s="220">
        <f>C42</f>
        <v>1</v>
      </c>
      <c r="E42" s="180">
        <v>0</v>
      </c>
      <c r="F42" s="180">
        <v>0</v>
      </c>
      <c r="G42" s="180">
        <v>0</v>
      </c>
      <c r="H42" s="179">
        <f t="shared" si="0"/>
        <v>1</v>
      </c>
      <c r="I42" s="179">
        <v>0</v>
      </c>
      <c r="J42" s="179">
        <f t="shared" si="1"/>
        <v>1</v>
      </c>
      <c r="K42" s="179">
        <v>0</v>
      </c>
      <c r="L42" s="179">
        <f t="shared" si="2"/>
        <v>1</v>
      </c>
      <c r="M42" s="179">
        <f t="shared" si="3"/>
        <v>1</v>
      </c>
    </row>
    <row r="43" spans="1:13" x14ac:dyDescent="0.25">
      <c r="A43" s="73" t="s">
        <v>62</v>
      </c>
      <c r="B43" s="72" t="s">
        <v>154</v>
      </c>
      <c r="C43" s="220">
        <v>0</v>
      </c>
      <c r="D43" s="220">
        <v>0</v>
      </c>
      <c r="E43" s="180">
        <v>0</v>
      </c>
      <c r="F43" s="180">
        <v>0</v>
      </c>
      <c r="G43" s="180">
        <v>0</v>
      </c>
      <c r="H43" s="179">
        <f t="shared" si="0"/>
        <v>0</v>
      </c>
      <c r="I43" s="179">
        <v>0</v>
      </c>
      <c r="J43" s="179">
        <f t="shared" si="1"/>
        <v>0</v>
      </c>
      <c r="K43" s="179">
        <v>0</v>
      </c>
      <c r="L43" s="179">
        <f t="shared" si="2"/>
        <v>0</v>
      </c>
      <c r="M43" s="179">
        <f t="shared" si="3"/>
        <v>0</v>
      </c>
    </row>
    <row r="44" spans="1:13" x14ac:dyDescent="0.25">
      <c r="A44" s="70" t="s">
        <v>153</v>
      </c>
      <c r="B44" s="47" t="s">
        <v>152</v>
      </c>
      <c r="C44" s="220">
        <v>0</v>
      </c>
      <c r="D44" s="220">
        <v>0</v>
      </c>
      <c r="E44" s="180">
        <v>0</v>
      </c>
      <c r="F44" s="180">
        <v>0</v>
      </c>
      <c r="G44" s="180">
        <v>0</v>
      </c>
      <c r="H44" s="179">
        <f t="shared" si="0"/>
        <v>0</v>
      </c>
      <c r="I44" s="179">
        <v>0</v>
      </c>
      <c r="J44" s="179">
        <f t="shared" si="1"/>
        <v>0</v>
      </c>
      <c r="K44" s="179">
        <v>0</v>
      </c>
      <c r="L44" s="179">
        <f t="shared" si="2"/>
        <v>0</v>
      </c>
      <c r="M44" s="179">
        <f t="shared" si="3"/>
        <v>0</v>
      </c>
    </row>
    <row r="45" spans="1:13" x14ac:dyDescent="0.25">
      <c r="A45" s="70" t="s">
        <v>151</v>
      </c>
      <c r="B45" s="47" t="s">
        <v>150</v>
      </c>
      <c r="C45" s="220">
        <v>0</v>
      </c>
      <c r="D45" s="220">
        <v>0</v>
      </c>
      <c r="E45" s="180">
        <v>0</v>
      </c>
      <c r="F45" s="180">
        <v>0</v>
      </c>
      <c r="G45" s="180">
        <v>0</v>
      </c>
      <c r="H45" s="179">
        <f t="shared" si="0"/>
        <v>0</v>
      </c>
      <c r="I45" s="179">
        <v>0</v>
      </c>
      <c r="J45" s="179">
        <f t="shared" si="1"/>
        <v>0</v>
      </c>
      <c r="K45" s="179">
        <v>0</v>
      </c>
      <c r="L45" s="179">
        <f t="shared" si="2"/>
        <v>0</v>
      </c>
      <c r="M45" s="179">
        <f t="shared" si="3"/>
        <v>0</v>
      </c>
    </row>
    <row r="46" spans="1:13" x14ac:dyDescent="0.25">
      <c r="A46" s="70" t="s">
        <v>149</v>
      </c>
      <c r="B46" s="47" t="s">
        <v>148</v>
      </c>
      <c r="C46" s="220">
        <v>0</v>
      </c>
      <c r="D46" s="220">
        <v>0</v>
      </c>
      <c r="E46" s="180">
        <v>0</v>
      </c>
      <c r="F46" s="180">
        <v>0</v>
      </c>
      <c r="G46" s="180">
        <v>0</v>
      </c>
      <c r="H46" s="179">
        <f t="shared" si="0"/>
        <v>0</v>
      </c>
      <c r="I46" s="179">
        <v>0</v>
      </c>
      <c r="J46" s="179">
        <f t="shared" si="1"/>
        <v>0</v>
      </c>
      <c r="K46" s="179">
        <v>0</v>
      </c>
      <c r="L46" s="179">
        <f t="shared" si="2"/>
        <v>0</v>
      </c>
      <c r="M46" s="179">
        <f t="shared" si="3"/>
        <v>0</v>
      </c>
    </row>
    <row r="47" spans="1:13" ht="31.5" x14ac:dyDescent="0.25">
      <c r="A47" s="70" t="s">
        <v>147</v>
      </c>
      <c r="B47" s="47" t="s">
        <v>146</v>
      </c>
      <c r="C47" s="220">
        <v>0</v>
      </c>
      <c r="D47" s="220">
        <v>0</v>
      </c>
      <c r="E47" s="180">
        <v>0</v>
      </c>
      <c r="F47" s="180">
        <v>0</v>
      </c>
      <c r="G47" s="180">
        <v>0</v>
      </c>
      <c r="H47" s="179">
        <f t="shared" si="0"/>
        <v>0</v>
      </c>
      <c r="I47" s="179">
        <v>0</v>
      </c>
      <c r="J47" s="179">
        <f t="shared" si="1"/>
        <v>0</v>
      </c>
      <c r="K47" s="179">
        <v>0</v>
      </c>
      <c r="L47" s="179">
        <f t="shared" si="2"/>
        <v>0</v>
      </c>
      <c r="M47" s="179">
        <f t="shared" si="3"/>
        <v>0</v>
      </c>
    </row>
    <row r="48" spans="1:13" ht="31.5" x14ac:dyDescent="0.25">
      <c r="A48" s="70" t="s">
        <v>145</v>
      </c>
      <c r="B48" s="47" t="s">
        <v>144</v>
      </c>
      <c r="C48" s="220">
        <v>0</v>
      </c>
      <c r="D48" s="220">
        <v>0</v>
      </c>
      <c r="E48" s="180">
        <v>0</v>
      </c>
      <c r="F48" s="180">
        <v>0</v>
      </c>
      <c r="G48" s="180">
        <v>0</v>
      </c>
      <c r="H48" s="179">
        <f t="shared" si="0"/>
        <v>0</v>
      </c>
      <c r="I48" s="179">
        <v>0</v>
      </c>
      <c r="J48" s="179">
        <f t="shared" si="1"/>
        <v>0</v>
      </c>
      <c r="K48" s="179">
        <v>0</v>
      </c>
      <c r="L48" s="179">
        <f t="shared" si="2"/>
        <v>0</v>
      </c>
      <c r="M48" s="179">
        <f t="shared" si="3"/>
        <v>0</v>
      </c>
    </row>
    <row r="49" spans="1:13" x14ac:dyDescent="0.25">
      <c r="A49" s="70" t="s">
        <v>143</v>
      </c>
      <c r="B49" s="47" t="s">
        <v>142</v>
      </c>
      <c r="C49" s="220">
        <v>0</v>
      </c>
      <c r="D49" s="220">
        <v>0</v>
      </c>
      <c r="E49" s="180">
        <v>0</v>
      </c>
      <c r="F49" s="180">
        <v>0</v>
      </c>
      <c r="G49" s="180">
        <v>0</v>
      </c>
      <c r="H49" s="179">
        <f t="shared" si="0"/>
        <v>0</v>
      </c>
      <c r="I49" s="179">
        <v>0</v>
      </c>
      <c r="J49" s="179">
        <f t="shared" si="1"/>
        <v>0</v>
      </c>
      <c r="K49" s="179">
        <v>0</v>
      </c>
      <c r="L49" s="179">
        <f t="shared" si="2"/>
        <v>0</v>
      </c>
      <c r="M49" s="179">
        <f t="shared" si="3"/>
        <v>0</v>
      </c>
    </row>
    <row r="50" spans="1:13" x14ac:dyDescent="0.25">
      <c r="A50" s="70" t="s">
        <v>141</v>
      </c>
      <c r="B50" s="69" t="str">
        <f>B42</f>
        <v>Роспуск</v>
      </c>
      <c r="C50" s="220">
        <f>C42</f>
        <v>1</v>
      </c>
      <c r="D50" s="220">
        <f>C50</f>
        <v>1</v>
      </c>
      <c r="E50" s="180">
        <v>0</v>
      </c>
      <c r="F50" s="180">
        <v>0</v>
      </c>
      <c r="G50" s="180">
        <v>0</v>
      </c>
      <c r="H50" s="179">
        <f t="shared" si="0"/>
        <v>1</v>
      </c>
      <c r="I50" s="179">
        <v>0</v>
      </c>
      <c r="J50" s="179">
        <f t="shared" si="1"/>
        <v>1</v>
      </c>
      <c r="K50" s="179">
        <v>0</v>
      </c>
      <c r="L50" s="179">
        <f t="shared" si="2"/>
        <v>1</v>
      </c>
      <c r="M50" s="179">
        <f t="shared" si="3"/>
        <v>1</v>
      </c>
    </row>
    <row r="51" spans="1:13" ht="35.25" customHeight="1" x14ac:dyDescent="0.25">
      <c r="A51" s="73" t="s">
        <v>60</v>
      </c>
      <c r="B51" s="72" t="s">
        <v>140</v>
      </c>
      <c r="C51" s="221">
        <v>0</v>
      </c>
      <c r="D51" s="221">
        <v>0</v>
      </c>
      <c r="E51" s="179">
        <v>0</v>
      </c>
      <c r="F51" s="179">
        <v>0</v>
      </c>
      <c r="G51" s="180">
        <v>0</v>
      </c>
      <c r="H51" s="179">
        <f t="shared" si="0"/>
        <v>0</v>
      </c>
      <c r="I51" s="179">
        <v>0</v>
      </c>
      <c r="J51" s="179">
        <f t="shared" si="1"/>
        <v>0</v>
      </c>
      <c r="K51" s="179">
        <v>0</v>
      </c>
      <c r="L51" s="179">
        <f t="shared" si="2"/>
        <v>0</v>
      </c>
      <c r="M51" s="179">
        <f t="shared" si="3"/>
        <v>0</v>
      </c>
    </row>
    <row r="52" spans="1:13" x14ac:dyDescent="0.25">
      <c r="A52" s="70" t="s">
        <v>139</v>
      </c>
      <c r="B52" s="47" t="s">
        <v>138</v>
      </c>
      <c r="C52" s="214">
        <f>C30</f>
        <v>1</v>
      </c>
      <c r="D52" s="214">
        <f>D30</f>
        <v>1</v>
      </c>
      <c r="E52" s="180">
        <v>0</v>
      </c>
      <c r="F52" s="180">
        <v>0</v>
      </c>
      <c r="G52" s="180">
        <v>0</v>
      </c>
      <c r="H52" s="179">
        <f t="shared" si="0"/>
        <v>1</v>
      </c>
      <c r="I52" s="179">
        <v>0</v>
      </c>
      <c r="J52" s="179">
        <f t="shared" si="1"/>
        <v>1</v>
      </c>
      <c r="K52" s="179">
        <v>0</v>
      </c>
      <c r="L52" s="179">
        <f t="shared" si="2"/>
        <v>1</v>
      </c>
      <c r="M52" s="179">
        <f t="shared" si="3"/>
        <v>1</v>
      </c>
    </row>
    <row r="53" spans="1:13" x14ac:dyDescent="0.25">
      <c r="A53" s="70" t="s">
        <v>137</v>
      </c>
      <c r="B53" s="47" t="s">
        <v>131</v>
      </c>
      <c r="C53" s="215">
        <v>0</v>
      </c>
      <c r="D53" s="215">
        <v>0</v>
      </c>
      <c r="E53" s="179">
        <v>0</v>
      </c>
      <c r="F53" s="179">
        <v>0</v>
      </c>
      <c r="G53" s="180">
        <v>0</v>
      </c>
      <c r="H53" s="179">
        <f t="shared" si="0"/>
        <v>0</v>
      </c>
      <c r="I53" s="179">
        <v>0</v>
      </c>
      <c r="J53" s="179">
        <f t="shared" si="1"/>
        <v>0</v>
      </c>
      <c r="K53" s="179">
        <v>0</v>
      </c>
      <c r="L53" s="179">
        <f t="shared" si="2"/>
        <v>0</v>
      </c>
      <c r="M53" s="179">
        <f t="shared" si="3"/>
        <v>0</v>
      </c>
    </row>
    <row r="54" spans="1:13" x14ac:dyDescent="0.25">
      <c r="A54" s="70" t="s">
        <v>136</v>
      </c>
      <c r="B54" s="69" t="s">
        <v>130</v>
      </c>
      <c r="C54" s="215">
        <v>0</v>
      </c>
      <c r="D54" s="215">
        <v>0</v>
      </c>
      <c r="E54" s="179">
        <v>0</v>
      </c>
      <c r="F54" s="179">
        <v>0</v>
      </c>
      <c r="G54" s="180">
        <v>0</v>
      </c>
      <c r="H54" s="179">
        <f t="shared" si="0"/>
        <v>0</v>
      </c>
      <c r="I54" s="179">
        <v>0</v>
      </c>
      <c r="J54" s="179">
        <f t="shared" si="1"/>
        <v>0</v>
      </c>
      <c r="K54" s="179">
        <v>0</v>
      </c>
      <c r="L54" s="179">
        <f t="shared" si="2"/>
        <v>0</v>
      </c>
      <c r="M54" s="179">
        <f t="shared" si="3"/>
        <v>0</v>
      </c>
    </row>
    <row r="55" spans="1:13" x14ac:dyDescent="0.25">
      <c r="A55" s="70" t="s">
        <v>135</v>
      </c>
      <c r="B55" s="69" t="s">
        <v>129</v>
      </c>
      <c r="C55" s="215">
        <v>0</v>
      </c>
      <c r="D55" s="215">
        <v>0</v>
      </c>
      <c r="E55" s="179">
        <v>0</v>
      </c>
      <c r="F55" s="179">
        <v>0</v>
      </c>
      <c r="G55" s="180">
        <v>0</v>
      </c>
      <c r="H55" s="179">
        <f t="shared" si="0"/>
        <v>0</v>
      </c>
      <c r="I55" s="179">
        <v>0</v>
      </c>
      <c r="J55" s="179">
        <f t="shared" si="1"/>
        <v>0</v>
      </c>
      <c r="K55" s="179">
        <v>0</v>
      </c>
      <c r="L55" s="179">
        <f t="shared" si="2"/>
        <v>0</v>
      </c>
      <c r="M55" s="179">
        <f t="shared" si="3"/>
        <v>0</v>
      </c>
    </row>
    <row r="56" spans="1:13" x14ac:dyDescent="0.25">
      <c r="A56" s="70" t="s">
        <v>134</v>
      </c>
      <c r="B56" s="69" t="s">
        <v>128</v>
      </c>
      <c r="C56" s="215">
        <v>0</v>
      </c>
      <c r="D56" s="215">
        <v>0</v>
      </c>
      <c r="E56" s="179">
        <v>0</v>
      </c>
      <c r="F56" s="179">
        <v>0</v>
      </c>
      <c r="G56" s="180">
        <v>0</v>
      </c>
      <c r="H56" s="179">
        <f t="shared" si="0"/>
        <v>0</v>
      </c>
      <c r="I56" s="179">
        <v>0</v>
      </c>
      <c r="J56" s="179">
        <f t="shared" si="1"/>
        <v>0</v>
      </c>
      <c r="K56" s="179">
        <v>0</v>
      </c>
      <c r="L56" s="179">
        <f t="shared" si="2"/>
        <v>0</v>
      </c>
      <c r="M56" s="179">
        <f t="shared" si="3"/>
        <v>0</v>
      </c>
    </row>
    <row r="57" spans="1:13" x14ac:dyDescent="0.25">
      <c r="A57" s="70" t="s">
        <v>133</v>
      </c>
      <c r="B57" s="69" t="str">
        <f>B42</f>
        <v>Роспуск</v>
      </c>
      <c r="C57" s="220">
        <f>C42</f>
        <v>1</v>
      </c>
      <c r="D57" s="220">
        <f>C57</f>
        <v>1</v>
      </c>
      <c r="E57" s="179">
        <v>0</v>
      </c>
      <c r="F57" s="179">
        <v>0</v>
      </c>
      <c r="G57" s="180">
        <v>0</v>
      </c>
      <c r="H57" s="179">
        <f t="shared" si="0"/>
        <v>1</v>
      </c>
      <c r="I57" s="179">
        <v>0</v>
      </c>
      <c r="J57" s="179">
        <f t="shared" si="1"/>
        <v>1</v>
      </c>
      <c r="K57" s="179">
        <v>0</v>
      </c>
      <c r="L57" s="179">
        <f t="shared" si="2"/>
        <v>1</v>
      </c>
      <c r="M57" s="179">
        <f t="shared" si="3"/>
        <v>1</v>
      </c>
    </row>
    <row r="58" spans="1:13" ht="36.75" customHeight="1" x14ac:dyDescent="0.25">
      <c r="A58" s="73" t="s">
        <v>59</v>
      </c>
      <c r="B58" s="94" t="s">
        <v>235</v>
      </c>
      <c r="C58" s="215">
        <v>0</v>
      </c>
      <c r="D58" s="215">
        <v>0</v>
      </c>
      <c r="E58" s="179">
        <v>0</v>
      </c>
      <c r="F58" s="179">
        <v>0</v>
      </c>
      <c r="G58" s="180">
        <v>0</v>
      </c>
      <c r="H58" s="179">
        <f t="shared" si="0"/>
        <v>0</v>
      </c>
      <c r="I58" s="179">
        <v>0</v>
      </c>
      <c r="J58" s="179">
        <f t="shared" si="1"/>
        <v>0</v>
      </c>
      <c r="K58" s="179">
        <v>0</v>
      </c>
      <c r="L58" s="179">
        <f t="shared" si="2"/>
        <v>0</v>
      </c>
      <c r="M58" s="179">
        <f t="shared" si="3"/>
        <v>0</v>
      </c>
    </row>
    <row r="59" spans="1:13" x14ac:dyDescent="0.25">
      <c r="A59" s="73" t="s">
        <v>57</v>
      </c>
      <c r="B59" s="72" t="s">
        <v>132</v>
      </c>
      <c r="C59" s="215">
        <v>0</v>
      </c>
      <c r="D59" s="215">
        <v>0</v>
      </c>
      <c r="E59" s="180">
        <v>0</v>
      </c>
      <c r="F59" s="180">
        <v>0</v>
      </c>
      <c r="G59" s="180">
        <v>0</v>
      </c>
      <c r="H59" s="179">
        <f t="shared" si="0"/>
        <v>0</v>
      </c>
      <c r="I59" s="179">
        <v>0</v>
      </c>
      <c r="J59" s="179">
        <f t="shared" si="1"/>
        <v>0</v>
      </c>
      <c r="K59" s="179">
        <v>0</v>
      </c>
      <c r="L59" s="179">
        <f t="shared" si="2"/>
        <v>0</v>
      </c>
      <c r="M59" s="179">
        <f t="shared" si="3"/>
        <v>0</v>
      </c>
    </row>
    <row r="60" spans="1:13" x14ac:dyDescent="0.25">
      <c r="A60" s="70" t="s">
        <v>229</v>
      </c>
      <c r="B60" s="71" t="s">
        <v>152</v>
      </c>
      <c r="C60" s="215">
        <v>0</v>
      </c>
      <c r="D60" s="215">
        <v>0</v>
      </c>
      <c r="E60" s="180">
        <v>0</v>
      </c>
      <c r="F60" s="180">
        <v>0</v>
      </c>
      <c r="G60" s="180">
        <v>0</v>
      </c>
      <c r="H60" s="179">
        <f t="shared" si="0"/>
        <v>0</v>
      </c>
      <c r="I60" s="179">
        <v>0</v>
      </c>
      <c r="J60" s="179">
        <f t="shared" si="1"/>
        <v>0</v>
      </c>
      <c r="K60" s="179">
        <v>0</v>
      </c>
      <c r="L60" s="179">
        <f t="shared" si="2"/>
        <v>0</v>
      </c>
      <c r="M60" s="179">
        <f t="shared" si="3"/>
        <v>0</v>
      </c>
    </row>
    <row r="61" spans="1:13" x14ac:dyDescent="0.25">
      <c r="A61" s="70" t="s">
        <v>230</v>
      </c>
      <c r="B61" s="71" t="s">
        <v>150</v>
      </c>
      <c r="C61" s="215">
        <v>0</v>
      </c>
      <c r="D61" s="215">
        <v>0</v>
      </c>
      <c r="E61" s="180">
        <v>0</v>
      </c>
      <c r="F61" s="180">
        <v>0</v>
      </c>
      <c r="G61" s="180">
        <v>0</v>
      </c>
      <c r="H61" s="179">
        <f t="shared" si="0"/>
        <v>0</v>
      </c>
      <c r="I61" s="179">
        <v>0</v>
      </c>
      <c r="J61" s="179">
        <f t="shared" si="1"/>
        <v>0</v>
      </c>
      <c r="K61" s="179">
        <v>0</v>
      </c>
      <c r="L61" s="179">
        <f t="shared" si="2"/>
        <v>0</v>
      </c>
      <c r="M61" s="179">
        <f t="shared" si="3"/>
        <v>0</v>
      </c>
    </row>
    <row r="62" spans="1:13" x14ac:dyDescent="0.25">
      <c r="A62" s="70" t="s">
        <v>231</v>
      </c>
      <c r="B62" s="71" t="s">
        <v>148</v>
      </c>
      <c r="C62" s="215">
        <v>0</v>
      </c>
      <c r="D62" s="215">
        <v>0</v>
      </c>
      <c r="E62" s="180">
        <v>0</v>
      </c>
      <c r="F62" s="180">
        <v>0</v>
      </c>
      <c r="G62" s="180">
        <v>0</v>
      </c>
      <c r="H62" s="179">
        <f t="shared" si="0"/>
        <v>0</v>
      </c>
      <c r="I62" s="179">
        <v>0</v>
      </c>
      <c r="J62" s="179">
        <f t="shared" si="1"/>
        <v>0</v>
      </c>
      <c r="K62" s="179">
        <v>0</v>
      </c>
      <c r="L62" s="179">
        <f t="shared" si="2"/>
        <v>0</v>
      </c>
      <c r="M62" s="179">
        <f t="shared" si="3"/>
        <v>0</v>
      </c>
    </row>
    <row r="63" spans="1:13" x14ac:dyDescent="0.25">
      <c r="A63" s="70" t="s">
        <v>232</v>
      </c>
      <c r="B63" s="71" t="s">
        <v>234</v>
      </c>
      <c r="C63" s="215">
        <v>0</v>
      </c>
      <c r="D63" s="215">
        <v>0</v>
      </c>
      <c r="E63" s="180">
        <v>0</v>
      </c>
      <c r="F63" s="180">
        <v>0</v>
      </c>
      <c r="G63" s="180">
        <v>0</v>
      </c>
      <c r="H63" s="179">
        <f t="shared" si="0"/>
        <v>0</v>
      </c>
      <c r="I63" s="179">
        <v>0</v>
      </c>
      <c r="J63" s="179">
        <f t="shared" si="1"/>
        <v>0</v>
      </c>
      <c r="K63" s="179">
        <v>0</v>
      </c>
      <c r="L63" s="179">
        <f t="shared" si="2"/>
        <v>0</v>
      </c>
      <c r="M63" s="179">
        <f t="shared" si="3"/>
        <v>0</v>
      </c>
    </row>
    <row r="64" spans="1:13" x14ac:dyDescent="0.25">
      <c r="A64" s="70" t="s">
        <v>233</v>
      </c>
      <c r="B64" s="69" t="str">
        <f>B42</f>
        <v>Роспуск</v>
      </c>
      <c r="C64" s="219">
        <f>C42</f>
        <v>1</v>
      </c>
      <c r="D64" s="215">
        <f>C64</f>
        <v>1</v>
      </c>
      <c r="E64" s="180">
        <v>0</v>
      </c>
      <c r="F64" s="180">
        <v>0</v>
      </c>
      <c r="G64" s="180">
        <v>0</v>
      </c>
      <c r="H64" s="179">
        <f t="shared" si="0"/>
        <v>1</v>
      </c>
      <c r="I64" s="179">
        <v>0</v>
      </c>
      <c r="J64" s="179">
        <f t="shared" si="1"/>
        <v>1</v>
      </c>
      <c r="K64" s="179">
        <v>0</v>
      </c>
      <c r="L64" s="179">
        <f t="shared" si="2"/>
        <v>1</v>
      </c>
      <c r="M64" s="179">
        <f t="shared" si="3"/>
        <v>1</v>
      </c>
    </row>
    <row r="65" spans="1:12" x14ac:dyDescent="0.25">
      <c r="A65" s="65"/>
      <c r="B65" s="66"/>
      <c r="C65" s="222"/>
      <c r="D65" s="222"/>
      <c r="E65" s="66"/>
      <c r="F65" s="66"/>
      <c r="G65" s="66"/>
      <c r="H65" s="60"/>
      <c r="I65" s="60"/>
      <c r="J65" s="60"/>
      <c r="K65" s="60"/>
      <c r="L65" s="60"/>
    </row>
    <row r="66" spans="1:12" ht="54" customHeight="1" x14ac:dyDescent="0.25">
      <c r="A66" s="60"/>
      <c r="B66" s="359"/>
      <c r="C66" s="359"/>
      <c r="D66" s="359"/>
      <c r="E66" s="359"/>
      <c r="F66" s="359"/>
      <c r="G66" s="359"/>
      <c r="H66" s="64"/>
      <c r="I66" s="64"/>
      <c r="J66" s="64"/>
      <c r="K66" s="64"/>
      <c r="L66" s="64"/>
    </row>
    <row r="67" spans="1:12" x14ac:dyDescent="0.25">
      <c r="A67" s="60"/>
      <c r="B67" s="60"/>
      <c r="E67" s="60"/>
      <c r="F67" s="60"/>
      <c r="H67" s="60"/>
      <c r="I67" s="60"/>
      <c r="J67" s="60"/>
      <c r="K67" s="60"/>
      <c r="L67" s="60"/>
    </row>
    <row r="68" spans="1:12" ht="50.25" customHeight="1" x14ac:dyDescent="0.25">
      <c r="A68" s="60"/>
      <c r="B68" s="360"/>
      <c r="C68" s="360"/>
      <c r="D68" s="360"/>
      <c r="E68" s="360"/>
      <c r="F68" s="360"/>
      <c r="G68" s="360"/>
      <c r="H68" s="60"/>
      <c r="I68" s="60"/>
      <c r="J68" s="60"/>
      <c r="K68" s="60"/>
      <c r="L68" s="60"/>
    </row>
    <row r="69" spans="1:12" x14ac:dyDescent="0.25">
      <c r="A69" s="60"/>
      <c r="B69" s="60"/>
      <c r="E69" s="60"/>
      <c r="F69" s="60"/>
      <c r="H69" s="60"/>
      <c r="I69" s="60"/>
      <c r="J69" s="60"/>
      <c r="K69" s="60"/>
      <c r="L69" s="60"/>
    </row>
    <row r="70" spans="1:12" ht="36.75" customHeight="1" x14ac:dyDescent="0.25">
      <c r="A70" s="60"/>
      <c r="B70" s="359"/>
      <c r="C70" s="359"/>
      <c r="D70" s="359"/>
      <c r="E70" s="359"/>
      <c r="F70" s="359"/>
      <c r="G70" s="359"/>
      <c r="H70" s="60"/>
      <c r="I70" s="60"/>
      <c r="J70" s="60"/>
      <c r="K70" s="60"/>
      <c r="L70" s="60"/>
    </row>
    <row r="71" spans="1:12" x14ac:dyDescent="0.25">
      <c r="A71" s="60"/>
      <c r="B71" s="63"/>
      <c r="C71" s="223"/>
      <c r="D71" s="223"/>
      <c r="E71" s="63"/>
      <c r="F71" s="63"/>
      <c r="H71" s="60"/>
      <c r="I71" s="60"/>
      <c r="J71" s="60"/>
      <c r="K71" s="60"/>
      <c r="L71" s="60"/>
    </row>
    <row r="72" spans="1:12" ht="51" customHeight="1" x14ac:dyDescent="0.25">
      <c r="A72" s="60"/>
      <c r="B72" s="359"/>
      <c r="C72" s="359"/>
      <c r="D72" s="359"/>
      <c r="E72" s="359"/>
      <c r="F72" s="359"/>
      <c r="G72" s="359"/>
      <c r="H72" s="60"/>
      <c r="I72" s="60"/>
      <c r="J72" s="60"/>
      <c r="K72" s="60"/>
      <c r="L72" s="60"/>
    </row>
    <row r="73" spans="1:12" ht="32.25" customHeight="1" x14ac:dyDescent="0.25">
      <c r="A73" s="60"/>
      <c r="B73" s="360"/>
      <c r="C73" s="360"/>
      <c r="D73" s="360"/>
      <c r="E73" s="360"/>
      <c r="F73" s="360"/>
      <c r="G73" s="360"/>
      <c r="H73" s="60"/>
      <c r="I73" s="60"/>
      <c r="J73" s="60"/>
      <c r="K73" s="60"/>
      <c r="L73" s="60"/>
    </row>
    <row r="74" spans="1:12" ht="51.75" customHeight="1" x14ac:dyDescent="0.25">
      <c r="A74" s="60"/>
      <c r="B74" s="359"/>
      <c r="C74" s="359"/>
      <c r="D74" s="359"/>
      <c r="E74" s="359"/>
      <c r="F74" s="359"/>
      <c r="G74" s="359"/>
      <c r="H74" s="60"/>
      <c r="I74" s="60"/>
      <c r="J74" s="60"/>
      <c r="K74" s="60"/>
      <c r="L74" s="60"/>
    </row>
    <row r="75" spans="1:12" ht="21.75" customHeight="1" x14ac:dyDescent="0.25">
      <c r="A75" s="60"/>
      <c r="B75" s="357"/>
      <c r="C75" s="357"/>
      <c r="D75" s="357"/>
      <c r="E75" s="357"/>
      <c r="F75" s="357"/>
      <c r="G75" s="357"/>
      <c r="H75" s="60"/>
      <c r="I75" s="60"/>
      <c r="J75" s="60"/>
      <c r="K75" s="60"/>
      <c r="L75" s="60"/>
    </row>
    <row r="76" spans="1:12" ht="23.25" customHeight="1" x14ac:dyDescent="0.25">
      <c r="A76" s="60"/>
      <c r="B76" s="61"/>
      <c r="C76" s="224"/>
      <c r="D76" s="224"/>
      <c r="E76" s="61"/>
      <c r="F76" s="61"/>
      <c r="H76" s="60"/>
      <c r="I76" s="60"/>
      <c r="J76" s="60"/>
      <c r="K76" s="60"/>
      <c r="L76" s="60"/>
    </row>
    <row r="77" spans="1:12" ht="18.75" customHeight="1" x14ac:dyDescent="0.25">
      <c r="A77" s="60"/>
      <c r="B77" s="358"/>
      <c r="C77" s="358"/>
      <c r="D77" s="358"/>
      <c r="E77" s="358"/>
      <c r="F77" s="358"/>
      <c r="G77" s="358"/>
      <c r="H77" s="60"/>
      <c r="I77" s="60"/>
      <c r="J77" s="60"/>
      <c r="K77" s="60"/>
      <c r="L77" s="60"/>
    </row>
    <row r="78" spans="1:12" x14ac:dyDescent="0.25">
      <c r="A78" s="60"/>
      <c r="B78" s="60"/>
      <c r="E78" s="60"/>
      <c r="F78" s="60"/>
      <c r="H78" s="60"/>
      <c r="I78" s="60"/>
      <c r="J78" s="60"/>
      <c r="K78" s="60"/>
      <c r="L78" s="60"/>
    </row>
    <row r="79" spans="1:12" x14ac:dyDescent="0.25">
      <c r="A79" s="60"/>
      <c r="B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A6" zoomScale="85" zoomScaleSheetLayoutView="85" workbookViewId="0">
      <selection activeCell="P26" sqref="P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4" width="10.7109375" style="17" customWidth="1"/>
    <col min="15" max="15" width="17.425781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90" t="str">
        <f>'1. паспорт местоположение'!$A$5</f>
        <v>Год раскрытия информации: 2022 год</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290"/>
      <c r="AQ5" s="290"/>
      <c r="AR5" s="290"/>
      <c r="AS5" s="290"/>
      <c r="AT5" s="290"/>
      <c r="AU5" s="290"/>
      <c r="AV5" s="290"/>
    </row>
    <row r="6" spans="1:48" ht="18.75" x14ac:dyDescent="0.3">
      <c r="AV6" s="13"/>
    </row>
    <row r="7" spans="1:48" ht="18.75" x14ac:dyDescent="0.25">
      <c r="A7" s="294" t="s">
        <v>10</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c r="AS7" s="294"/>
      <c r="AT7" s="294"/>
      <c r="AU7" s="294"/>
      <c r="AV7" s="294"/>
    </row>
    <row r="8" spans="1:48" ht="18.75" x14ac:dyDescent="0.25">
      <c r="A8" s="294"/>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c r="AB8" s="294"/>
      <c r="AC8" s="294"/>
      <c r="AD8" s="294"/>
      <c r="AE8" s="294"/>
      <c r="AF8" s="294"/>
      <c r="AG8" s="294"/>
      <c r="AH8" s="294"/>
      <c r="AI8" s="294"/>
      <c r="AJ8" s="294"/>
      <c r="AK8" s="294"/>
      <c r="AL8" s="294"/>
      <c r="AM8" s="294"/>
      <c r="AN8" s="294"/>
      <c r="AO8" s="294"/>
      <c r="AP8" s="294"/>
      <c r="AQ8" s="294"/>
      <c r="AR8" s="294"/>
      <c r="AS8" s="294"/>
      <c r="AT8" s="294"/>
      <c r="AU8" s="294"/>
      <c r="AV8" s="294"/>
    </row>
    <row r="9" spans="1:48" ht="15.75" x14ac:dyDescent="0.25">
      <c r="A9" s="295" t="str">
        <f>'1. паспорт местоположение'!A9:C9</f>
        <v xml:space="preserve">ГУП "Региональные электрические сети "РБ  </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5"/>
      <c r="AP9" s="295"/>
      <c r="AQ9" s="295"/>
      <c r="AR9" s="295"/>
      <c r="AS9" s="295"/>
      <c r="AT9" s="295"/>
      <c r="AU9" s="295"/>
      <c r="AV9" s="295"/>
    </row>
    <row r="10" spans="1:48" ht="15.75" x14ac:dyDescent="0.25">
      <c r="A10" s="291" t="s">
        <v>9</v>
      </c>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1"/>
      <c r="AL10" s="291"/>
      <c r="AM10" s="291"/>
      <c r="AN10" s="291"/>
      <c r="AO10" s="291"/>
      <c r="AP10" s="291"/>
      <c r="AQ10" s="291"/>
      <c r="AR10" s="291"/>
      <c r="AS10" s="291"/>
      <c r="AT10" s="291"/>
      <c r="AU10" s="291"/>
      <c r="AV10" s="291"/>
    </row>
    <row r="11" spans="1:48" ht="18.75" x14ac:dyDescent="0.25">
      <c r="A11" s="294"/>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294"/>
      <c r="AE11" s="294"/>
      <c r="AF11" s="294"/>
      <c r="AG11" s="294"/>
      <c r="AH11" s="294"/>
      <c r="AI11" s="294"/>
      <c r="AJ11" s="294"/>
      <c r="AK11" s="294"/>
      <c r="AL11" s="294"/>
      <c r="AM11" s="294"/>
      <c r="AN11" s="294"/>
      <c r="AO11" s="294"/>
      <c r="AP11" s="294"/>
      <c r="AQ11" s="294"/>
      <c r="AR11" s="294"/>
      <c r="AS11" s="294"/>
      <c r="AT11" s="294"/>
      <c r="AU11" s="294"/>
      <c r="AV11" s="294"/>
    </row>
    <row r="12" spans="1:48" ht="15.75" x14ac:dyDescent="0.25">
      <c r="A12" s="296" t="str">
        <f>'1. паспорт местоположение'!$A$12</f>
        <v>L_ 2022_06_Ц_3</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c r="AD12" s="296"/>
      <c r="AE12" s="296"/>
      <c r="AF12" s="296"/>
      <c r="AG12" s="296"/>
      <c r="AH12" s="296"/>
      <c r="AI12" s="296"/>
      <c r="AJ12" s="296"/>
      <c r="AK12" s="296"/>
      <c r="AL12" s="296"/>
      <c r="AM12" s="296"/>
      <c r="AN12" s="296"/>
      <c r="AO12" s="296"/>
      <c r="AP12" s="296"/>
      <c r="AQ12" s="296"/>
      <c r="AR12" s="296"/>
      <c r="AS12" s="296"/>
      <c r="AT12" s="296"/>
      <c r="AU12" s="296"/>
      <c r="AV12" s="296"/>
    </row>
    <row r="13" spans="1:48" ht="15.75" x14ac:dyDescent="0.25">
      <c r="A13" s="291" t="s">
        <v>8</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8.75" x14ac:dyDescent="0.25">
      <c r="A14" s="297"/>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297"/>
      <c r="AB14" s="297"/>
      <c r="AC14" s="297"/>
      <c r="AD14" s="297"/>
      <c r="AE14" s="297"/>
      <c r="AF14" s="297"/>
      <c r="AG14" s="297"/>
      <c r="AH14" s="297"/>
      <c r="AI14" s="297"/>
      <c r="AJ14" s="297"/>
      <c r="AK14" s="297"/>
      <c r="AL14" s="297"/>
      <c r="AM14" s="297"/>
      <c r="AN14" s="297"/>
      <c r="AO14" s="297"/>
      <c r="AP14" s="297"/>
      <c r="AQ14" s="297"/>
      <c r="AR14" s="297"/>
      <c r="AS14" s="297"/>
      <c r="AT14" s="297"/>
      <c r="AU14" s="297"/>
      <c r="AV14" s="297"/>
    </row>
    <row r="15" spans="1:48" ht="15.75" x14ac:dyDescent="0.25">
      <c r="A15" s="295" t="str">
        <f>'1. паспорт местоположение'!$A$15</f>
        <v>ПИРы по зоне ПО ЦЭС на мероприятия ИП 2023-2024 год</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c r="AM15" s="295"/>
      <c r="AN15" s="295"/>
      <c r="AO15" s="295"/>
      <c r="AP15" s="295"/>
      <c r="AQ15" s="295"/>
      <c r="AR15" s="295"/>
      <c r="AS15" s="295"/>
      <c r="AT15" s="295"/>
      <c r="AU15" s="295"/>
      <c r="AV15" s="295"/>
    </row>
    <row r="16" spans="1:48" ht="15.75" x14ac:dyDescent="0.25">
      <c r="A16" s="291" t="s">
        <v>7</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c r="AS16" s="291"/>
      <c r="AT16" s="291"/>
      <c r="AU16" s="291"/>
      <c r="AV16" s="291"/>
    </row>
    <row r="17" spans="1:48" x14ac:dyDescent="0.25">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333"/>
      <c r="AB17" s="333"/>
      <c r="AC17" s="333"/>
      <c r="AD17" s="333"/>
      <c r="AE17" s="333"/>
      <c r="AF17" s="333"/>
      <c r="AG17" s="333"/>
      <c r="AH17" s="333"/>
      <c r="AI17" s="333"/>
      <c r="AJ17" s="333"/>
      <c r="AK17" s="333"/>
      <c r="AL17" s="333"/>
      <c r="AM17" s="333"/>
      <c r="AN17" s="333"/>
      <c r="AO17" s="333"/>
      <c r="AP17" s="333"/>
      <c r="AQ17" s="333"/>
      <c r="AR17" s="333"/>
      <c r="AS17" s="333"/>
      <c r="AT17" s="333"/>
      <c r="AU17" s="333"/>
      <c r="AV17" s="333"/>
    </row>
    <row r="18" spans="1:48" ht="14.25" customHeight="1" x14ac:dyDescent="0.25">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c r="AS18" s="333"/>
      <c r="AT18" s="333"/>
      <c r="AU18" s="333"/>
      <c r="AV18" s="333"/>
    </row>
    <row r="19" spans="1:48" x14ac:dyDescent="0.25">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c r="AB19" s="333"/>
      <c r="AC19" s="333"/>
      <c r="AD19" s="333"/>
      <c r="AE19" s="333"/>
      <c r="AF19" s="333"/>
      <c r="AG19" s="333"/>
      <c r="AH19" s="333"/>
      <c r="AI19" s="333"/>
      <c r="AJ19" s="333"/>
      <c r="AK19" s="333"/>
      <c r="AL19" s="333"/>
      <c r="AM19" s="333"/>
      <c r="AN19" s="333"/>
      <c r="AO19" s="333"/>
      <c r="AP19" s="333"/>
      <c r="AQ19" s="333"/>
      <c r="AR19" s="333"/>
      <c r="AS19" s="333"/>
      <c r="AT19" s="333"/>
      <c r="AU19" s="333"/>
      <c r="AV19" s="333"/>
    </row>
    <row r="20" spans="1:48" s="22" customFormat="1"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s="22" customFormat="1" x14ac:dyDescent="0.25">
      <c r="A21" s="387" t="s">
        <v>470</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2" customFormat="1" ht="58.5" customHeight="1" x14ac:dyDescent="0.25">
      <c r="A22" s="378" t="s">
        <v>53</v>
      </c>
      <c r="B22" s="389" t="s">
        <v>25</v>
      </c>
      <c r="C22" s="378" t="s">
        <v>52</v>
      </c>
      <c r="D22" s="378" t="s">
        <v>51</v>
      </c>
      <c r="E22" s="392" t="s">
        <v>480</v>
      </c>
      <c r="F22" s="393"/>
      <c r="G22" s="393"/>
      <c r="H22" s="393"/>
      <c r="I22" s="393"/>
      <c r="J22" s="393"/>
      <c r="K22" s="393"/>
      <c r="L22" s="394"/>
      <c r="M22" s="378" t="s">
        <v>50</v>
      </c>
      <c r="N22" s="378" t="s">
        <v>49</v>
      </c>
      <c r="O22" s="378" t="s">
        <v>48</v>
      </c>
      <c r="P22" s="373" t="s">
        <v>265</v>
      </c>
      <c r="Q22" s="373" t="s">
        <v>47</v>
      </c>
      <c r="R22" s="373" t="s">
        <v>46</v>
      </c>
      <c r="S22" s="373" t="s">
        <v>45</v>
      </c>
      <c r="T22" s="373"/>
      <c r="U22" s="395" t="s">
        <v>44</v>
      </c>
      <c r="V22" s="395" t="s">
        <v>43</v>
      </c>
      <c r="W22" s="373" t="s">
        <v>42</v>
      </c>
      <c r="X22" s="373" t="s">
        <v>41</v>
      </c>
      <c r="Y22" s="373" t="s">
        <v>40</v>
      </c>
      <c r="Z22" s="380" t="s">
        <v>39</v>
      </c>
      <c r="AA22" s="373" t="s">
        <v>38</v>
      </c>
      <c r="AB22" s="373" t="s">
        <v>37</v>
      </c>
      <c r="AC22" s="373" t="s">
        <v>36</v>
      </c>
      <c r="AD22" s="373" t="s">
        <v>35</v>
      </c>
      <c r="AE22" s="373" t="s">
        <v>34</v>
      </c>
      <c r="AF22" s="373" t="s">
        <v>33</v>
      </c>
      <c r="AG22" s="373"/>
      <c r="AH22" s="373"/>
      <c r="AI22" s="373"/>
      <c r="AJ22" s="373"/>
      <c r="AK22" s="373"/>
      <c r="AL22" s="373" t="s">
        <v>32</v>
      </c>
      <c r="AM22" s="373"/>
      <c r="AN22" s="373"/>
      <c r="AO22" s="373"/>
      <c r="AP22" s="373" t="s">
        <v>31</v>
      </c>
      <c r="AQ22" s="373"/>
      <c r="AR22" s="373" t="s">
        <v>30</v>
      </c>
      <c r="AS22" s="373" t="s">
        <v>29</v>
      </c>
      <c r="AT22" s="373" t="s">
        <v>28</v>
      </c>
      <c r="AU22" s="373" t="s">
        <v>27</v>
      </c>
      <c r="AV22" s="381" t="s">
        <v>26</v>
      </c>
    </row>
    <row r="23" spans="1:48" s="22" customFormat="1" ht="64.5" customHeight="1" x14ac:dyDescent="0.25">
      <c r="A23" s="388"/>
      <c r="B23" s="390"/>
      <c r="C23" s="388"/>
      <c r="D23" s="388"/>
      <c r="E23" s="383" t="s">
        <v>24</v>
      </c>
      <c r="F23" s="374" t="s">
        <v>131</v>
      </c>
      <c r="G23" s="374" t="s">
        <v>130</v>
      </c>
      <c r="H23" s="374" t="s">
        <v>129</v>
      </c>
      <c r="I23" s="376" t="s">
        <v>392</v>
      </c>
      <c r="J23" s="376" t="s">
        <v>393</v>
      </c>
      <c r="K23" s="376" t="s">
        <v>394</v>
      </c>
      <c r="L23" s="374" t="s">
        <v>503</v>
      </c>
      <c r="M23" s="388"/>
      <c r="N23" s="388"/>
      <c r="O23" s="388"/>
      <c r="P23" s="373"/>
      <c r="Q23" s="373"/>
      <c r="R23" s="373"/>
      <c r="S23" s="385" t="s">
        <v>3</v>
      </c>
      <c r="T23" s="385" t="s">
        <v>12</v>
      </c>
      <c r="U23" s="395"/>
      <c r="V23" s="395"/>
      <c r="W23" s="373"/>
      <c r="X23" s="373"/>
      <c r="Y23" s="373"/>
      <c r="Z23" s="373"/>
      <c r="AA23" s="373"/>
      <c r="AB23" s="373"/>
      <c r="AC23" s="373"/>
      <c r="AD23" s="373"/>
      <c r="AE23" s="373"/>
      <c r="AF23" s="373" t="s">
        <v>23</v>
      </c>
      <c r="AG23" s="373"/>
      <c r="AH23" s="373" t="s">
        <v>22</v>
      </c>
      <c r="AI23" s="373"/>
      <c r="AJ23" s="378" t="s">
        <v>21</v>
      </c>
      <c r="AK23" s="378" t="s">
        <v>20</v>
      </c>
      <c r="AL23" s="378" t="s">
        <v>19</v>
      </c>
      <c r="AM23" s="378" t="s">
        <v>18</v>
      </c>
      <c r="AN23" s="378" t="s">
        <v>17</v>
      </c>
      <c r="AO23" s="378" t="s">
        <v>16</v>
      </c>
      <c r="AP23" s="378" t="s">
        <v>15</v>
      </c>
      <c r="AQ23" s="396" t="s">
        <v>12</v>
      </c>
      <c r="AR23" s="373"/>
      <c r="AS23" s="373"/>
      <c r="AT23" s="373"/>
      <c r="AU23" s="373"/>
      <c r="AV23" s="382"/>
    </row>
    <row r="24" spans="1:48" s="22" customFormat="1" ht="96.75" customHeight="1" x14ac:dyDescent="0.25">
      <c r="A24" s="379"/>
      <c r="B24" s="391"/>
      <c r="C24" s="379"/>
      <c r="D24" s="379"/>
      <c r="E24" s="384"/>
      <c r="F24" s="375"/>
      <c r="G24" s="375"/>
      <c r="H24" s="375"/>
      <c r="I24" s="377"/>
      <c r="J24" s="377"/>
      <c r="K24" s="377"/>
      <c r="L24" s="375"/>
      <c r="M24" s="379"/>
      <c r="N24" s="379"/>
      <c r="O24" s="379"/>
      <c r="P24" s="373"/>
      <c r="Q24" s="373"/>
      <c r="R24" s="373"/>
      <c r="S24" s="386"/>
      <c r="T24" s="386"/>
      <c r="U24" s="395"/>
      <c r="V24" s="395"/>
      <c r="W24" s="373"/>
      <c r="X24" s="373"/>
      <c r="Y24" s="373"/>
      <c r="Z24" s="373"/>
      <c r="AA24" s="373"/>
      <c r="AB24" s="373"/>
      <c r="AC24" s="373"/>
      <c r="AD24" s="373"/>
      <c r="AE24" s="373"/>
      <c r="AF24" s="141" t="s">
        <v>14</v>
      </c>
      <c r="AG24" s="141" t="s">
        <v>13</v>
      </c>
      <c r="AH24" s="142" t="s">
        <v>3</v>
      </c>
      <c r="AI24" s="142" t="s">
        <v>12</v>
      </c>
      <c r="AJ24" s="379"/>
      <c r="AK24" s="379"/>
      <c r="AL24" s="379"/>
      <c r="AM24" s="379"/>
      <c r="AN24" s="379"/>
      <c r="AO24" s="379"/>
      <c r="AP24" s="379"/>
      <c r="AQ24" s="397"/>
      <c r="AR24" s="373"/>
      <c r="AS24" s="373"/>
      <c r="AT24" s="373"/>
      <c r="AU24" s="373"/>
      <c r="AV24" s="382"/>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95.25" customHeight="1" x14ac:dyDescent="0.2">
      <c r="A26" s="20">
        <v>1</v>
      </c>
      <c r="B26" s="202" t="s">
        <v>556</v>
      </c>
      <c r="C26" s="203" t="s">
        <v>499</v>
      </c>
      <c r="D26" s="203" t="s">
        <v>511</v>
      </c>
      <c r="E26" s="203" t="s">
        <v>65</v>
      </c>
      <c r="F26" s="203" t="s">
        <v>489</v>
      </c>
      <c r="G26" s="203" t="s">
        <v>489</v>
      </c>
      <c r="H26" s="203" t="s">
        <v>489</v>
      </c>
      <c r="I26" s="203" t="s">
        <v>489</v>
      </c>
      <c r="J26" s="203" t="s">
        <v>489</v>
      </c>
      <c r="K26" s="203" t="s">
        <v>489</v>
      </c>
      <c r="L26" s="203" t="s">
        <v>489</v>
      </c>
      <c r="M26" s="204" t="s">
        <v>561</v>
      </c>
      <c r="N26" s="234" t="str">
        <f>M26</f>
        <v>Проект</v>
      </c>
      <c r="O26" s="202" t="s">
        <v>556</v>
      </c>
      <c r="P26" s="203"/>
      <c r="Q26" s="203" t="s">
        <v>504</v>
      </c>
      <c r="R26" s="235">
        <f>'1. паспорт местоположение'!C45</f>
        <v>1</v>
      </c>
      <c r="S26" s="235">
        <f>R26</f>
        <v>1</v>
      </c>
      <c r="T26" s="235">
        <f>R26</f>
        <v>1</v>
      </c>
      <c r="U26" s="203" t="s">
        <v>489</v>
      </c>
      <c r="V26" s="203" t="s">
        <v>489</v>
      </c>
      <c r="W26" s="203" t="s">
        <v>489</v>
      </c>
      <c r="X26" s="203" t="s">
        <v>489</v>
      </c>
      <c r="Y26" s="203" t="s">
        <v>489</v>
      </c>
      <c r="Z26" s="203" t="s">
        <v>489</v>
      </c>
      <c r="AA26" s="203" t="s">
        <v>489</v>
      </c>
      <c r="AB26" s="203" t="s">
        <v>489</v>
      </c>
      <c r="AC26" s="203" t="s">
        <v>489</v>
      </c>
      <c r="AD26" s="203" t="s">
        <v>489</v>
      </c>
      <c r="AE26" s="203" t="s">
        <v>489</v>
      </c>
      <c r="AF26" s="203" t="s">
        <v>489</v>
      </c>
      <c r="AG26" s="206" t="s">
        <v>502</v>
      </c>
      <c r="AH26" s="203" t="s">
        <v>489</v>
      </c>
      <c r="AI26" s="19" t="s">
        <v>489</v>
      </c>
      <c r="AJ26" s="19" t="s">
        <v>489</v>
      </c>
      <c r="AK26" s="19" t="s">
        <v>489</v>
      </c>
      <c r="AL26" s="19" t="s">
        <v>489</v>
      </c>
      <c r="AM26" s="19" t="s">
        <v>489</v>
      </c>
      <c r="AN26" s="19" t="s">
        <v>489</v>
      </c>
      <c r="AO26" s="19" t="s">
        <v>489</v>
      </c>
      <c r="AP26" s="19" t="s">
        <v>489</v>
      </c>
      <c r="AQ26" s="19" t="s">
        <v>489</v>
      </c>
      <c r="AR26" s="19" t="s">
        <v>489</v>
      </c>
      <c r="AS26" s="19" t="s">
        <v>489</v>
      </c>
      <c r="AT26" s="19" t="s">
        <v>489</v>
      </c>
      <c r="AU26" s="19" t="s">
        <v>489</v>
      </c>
      <c r="AV26" s="19" t="s">
        <v>489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3" zoomScale="70" zoomScaleNormal="90" zoomScaleSheetLayoutView="70" workbookViewId="0">
      <selection activeCell="C58" sqref="C58"/>
    </sheetView>
  </sheetViews>
  <sheetFormatPr defaultRowHeight="15.75" x14ac:dyDescent="0.25"/>
  <cols>
    <col min="1" max="2" width="66.140625" style="116" customWidth="1"/>
    <col min="3" max="256" width="9.140625" style="117"/>
    <col min="257" max="258" width="66.140625" style="117" customWidth="1"/>
    <col min="259" max="512" width="9.140625" style="117"/>
    <col min="513" max="514" width="66.140625" style="117" customWidth="1"/>
    <col min="515" max="768" width="9.140625" style="117"/>
    <col min="769" max="770" width="66.140625" style="117" customWidth="1"/>
    <col min="771" max="1024" width="9.140625" style="117"/>
    <col min="1025" max="1026" width="66.140625" style="117" customWidth="1"/>
    <col min="1027" max="1280" width="9.140625" style="117"/>
    <col min="1281" max="1282" width="66.140625" style="117" customWidth="1"/>
    <col min="1283" max="1536" width="9.140625" style="117"/>
    <col min="1537" max="1538" width="66.140625" style="117" customWidth="1"/>
    <col min="1539" max="1792" width="9.140625" style="117"/>
    <col min="1793" max="1794" width="66.140625" style="117" customWidth="1"/>
    <col min="1795" max="2048" width="9.140625" style="117"/>
    <col min="2049" max="2050" width="66.140625" style="117" customWidth="1"/>
    <col min="2051" max="2304" width="9.140625" style="117"/>
    <col min="2305" max="2306" width="66.140625" style="117" customWidth="1"/>
    <col min="2307" max="2560" width="9.140625" style="117"/>
    <col min="2561" max="2562" width="66.140625" style="117" customWidth="1"/>
    <col min="2563" max="2816" width="9.140625" style="117"/>
    <col min="2817" max="2818" width="66.140625" style="117" customWidth="1"/>
    <col min="2819" max="3072" width="9.140625" style="117"/>
    <col min="3073" max="3074" width="66.140625" style="117" customWidth="1"/>
    <col min="3075" max="3328" width="9.140625" style="117"/>
    <col min="3329" max="3330" width="66.140625" style="117" customWidth="1"/>
    <col min="3331" max="3584" width="9.140625" style="117"/>
    <col min="3585" max="3586" width="66.140625" style="117" customWidth="1"/>
    <col min="3587" max="3840" width="9.140625" style="117"/>
    <col min="3841" max="3842" width="66.140625" style="117" customWidth="1"/>
    <col min="3843" max="4096" width="9.140625" style="117"/>
    <col min="4097" max="4098" width="66.140625" style="117" customWidth="1"/>
    <col min="4099" max="4352" width="9.140625" style="117"/>
    <col min="4353" max="4354" width="66.140625" style="117" customWidth="1"/>
    <col min="4355" max="4608" width="9.140625" style="117"/>
    <col min="4609" max="4610" width="66.140625" style="117" customWidth="1"/>
    <col min="4611" max="4864" width="9.140625" style="117"/>
    <col min="4865" max="4866" width="66.140625" style="117" customWidth="1"/>
    <col min="4867" max="5120" width="9.140625" style="117"/>
    <col min="5121" max="5122" width="66.140625" style="117" customWidth="1"/>
    <col min="5123" max="5376" width="9.140625" style="117"/>
    <col min="5377" max="5378" width="66.140625" style="117" customWidth="1"/>
    <col min="5379" max="5632" width="9.140625" style="117"/>
    <col min="5633" max="5634" width="66.140625" style="117" customWidth="1"/>
    <col min="5635" max="5888" width="9.140625" style="117"/>
    <col min="5889" max="5890" width="66.140625" style="117" customWidth="1"/>
    <col min="5891" max="6144" width="9.140625" style="117"/>
    <col min="6145" max="6146" width="66.140625" style="117" customWidth="1"/>
    <col min="6147" max="6400" width="9.140625" style="117"/>
    <col min="6401" max="6402" width="66.140625" style="117" customWidth="1"/>
    <col min="6403" max="6656" width="9.140625" style="117"/>
    <col min="6657" max="6658" width="66.140625" style="117" customWidth="1"/>
    <col min="6659" max="6912" width="9.140625" style="117"/>
    <col min="6913" max="6914" width="66.140625" style="117" customWidth="1"/>
    <col min="6915" max="7168" width="9.140625" style="117"/>
    <col min="7169" max="7170" width="66.140625" style="117" customWidth="1"/>
    <col min="7171" max="7424" width="9.140625" style="117"/>
    <col min="7425" max="7426" width="66.140625" style="117" customWidth="1"/>
    <col min="7427" max="7680" width="9.140625" style="117"/>
    <col min="7681" max="7682" width="66.140625" style="117" customWidth="1"/>
    <col min="7683" max="7936" width="9.140625" style="117"/>
    <col min="7937" max="7938" width="66.140625" style="117" customWidth="1"/>
    <col min="7939" max="8192" width="9.140625" style="117"/>
    <col min="8193" max="8194" width="66.140625" style="117" customWidth="1"/>
    <col min="8195" max="8448" width="9.140625" style="117"/>
    <col min="8449" max="8450" width="66.140625" style="117" customWidth="1"/>
    <col min="8451" max="8704" width="9.140625" style="117"/>
    <col min="8705" max="8706" width="66.140625" style="117" customWidth="1"/>
    <col min="8707" max="8960" width="9.140625" style="117"/>
    <col min="8961" max="8962" width="66.140625" style="117" customWidth="1"/>
    <col min="8963" max="9216" width="9.140625" style="117"/>
    <col min="9217" max="9218" width="66.140625" style="117" customWidth="1"/>
    <col min="9219" max="9472" width="9.140625" style="117"/>
    <col min="9473" max="9474" width="66.140625" style="117" customWidth="1"/>
    <col min="9475" max="9728" width="9.140625" style="117"/>
    <col min="9729" max="9730" width="66.140625" style="117" customWidth="1"/>
    <col min="9731" max="9984" width="9.140625" style="117"/>
    <col min="9985" max="9986" width="66.140625" style="117" customWidth="1"/>
    <col min="9987" max="10240" width="9.140625" style="117"/>
    <col min="10241" max="10242" width="66.140625" style="117" customWidth="1"/>
    <col min="10243" max="10496" width="9.140625" style="117"/>
    <col min="10497" max="10498" width="66.140625" style="117" customWidth="1"/>
    <col min="10499" max="10752" width="9.140625" style="117"/>
    <col min="10753" max="10754" width="66.140625" style="117" customWidth="1"/>
    <col min="10755" max="11008" width="9.140625" style="117"/>
    <col min="11009" max="11010" width="66.140625" style="117" customWidth="1"/>
    <col min="11011" max="11264" width="9.140625" style="117"/>
    <col min="11265" max="11266" width="66.140625" style="117" customWidth="1"/>
    <col min="11267" max="11520" width="9.140625" style="117"/>
    <col min="11521" max="11522" width="66.140625" style="117" customWidth="1"/>
    <col min="11523" max="11776" width="9.140625" style="117"/>
    <col min="11777" max="11778" width="66.140625" style="117" customWidth="1"/>
    <col min="11779" max="12032" width="9.140625" style="117"/>
    <col min="12033" max="12034" width="66.140625" style="117" customWidth="1"/>
    <col min="12035" max="12288" width="9.140625" style="117"/>
    <col min="12289" max="12290" width="66.140625" style="117" customWidth="1"/>
    <col min="12291" max="12544" width="9.140625" style="117"/>
    <col min="12545" max="12546" width="66.140625" style="117" customWidth="1"/>
    <col min="12547" max="12800" width="9.140625" style="117"/>
    <col min="12801" max="12802" width="66.140625" style="117" customWidth="1"/>
    <col min="12803" max="13056" width="9.140625" style="117"/>
    <col min="13057" max="13058" width="66.140625" style="117" customWidth="1"/>
    <col min="13059" max="13312" width="9.140625" style="117"/>
    <col min="13313" max="13314" width="66.140625" style="117" customWidth="1"/>
    <col min="13315" max="13568" width="9.140625" style="117"/>
    <col min="13569" max="13570" width="66.140625" style="117" customWidth="1"/>
    <col min="13571" max="13824" width="9.140625" style="117"/>
    <col min="13825" max="13826" width="66.140625" style="117" customWidth="1"/>
    <col min="13827" max="14080" width="9.140625" style="117"/>
    <col min="14081" max="14082" width="66.140625" style="117" customWidth="1"/>
    <col min="14083" max="14336" width="9.140625" style="117"/>
    <col min="14337" max="14338" width="66.140625" style="117" customWidth="1"/>
    <col min="14339" max="14592" width="9.140625" style="117"/>
    <col min="14593" max="14594" width="66.140625" style="117" customWidth="1"/>
    <col min="14595" max="14848" width="9.140625" style="117"/>
    <col min="14849" max="14850" width="66.140625" style="117" customWidth="1"/>
    <col min="14851" max="15104" width="9.140625" style="117"/>
    <col min="15105" max="15106" width="66.140625" style="117" customWidth="1"/>
    <col min="15107" max="15360" width="9.140625" style="117"/>
    <col min="15361" max="15362" width="66.140625" style="117" customWidth="1"/>
    <col min="15363" max="15616" width="9.140625" style="117"/>
    <col min="15617" max="15618" width="66.140625" style="117" customWidth="1"/>
    <col min="15619" max="15872" width="9.140625" style="117"/>
    <col min="15873" max="15874" width="66.140625" style="117" customWidth="1"/>
    <col min="15875" max="16128" width="9.140625" style="117"/>
    <col min="16129" max="16130" width="66.140625" style="117" customWidth="1"/>
    <col min="16131" max="16384" width="9.140625" style="117"/>
  </cols>
  <sheetData>
    <row r="1" spans="1:8" ht="18.75" x14ac:dyDescent="0.25">
      <c r="B1" s="38" t="s">
        <v>69</v>
      </c>
    </row>
    <row r="2" spans="1:8" ht="18.75" x14ac:dyDescent="0.3">
      <c r="B2" s="13" t="s">
        <v>11</v>
      </c>
    </row>
    <row r="3" spans="1:8" ht="18.75" x14ac:dyDescent="0.3">
      <c r="B3" s="13" t="s">
        <v>486</v>
      </c>
    </row>
    <row r="4" spans="1:8" x14ac:dyDescent="0.25">
      <c r="B4" s="43"/>
    </row>
    <row r="5" spans="1:8" ht="18.75" x14ac:dyDescent="0.3">
      <c r="A5" s="403" t="str">
        <f>'1. паспорт местоположение'!$A$5</f>
        <v>Год раскрытия информации: 2022 год</v>
      </c>
      <c r="B5" s="403"/>
      <c r="C5" s="81"/>
      <c r="D5" s="81"/>
      <c r="E5" s="81"/>
      <c r="F5" s="81"/>
      <c r="G5" s="81"/>
      <c r="H5" s="81"/>
    </row>
    <row r="6" spans="1:8" ht="18.75" x14ac:dyDescent="0.3">
      <c r="A6" s="146"/>
      <c r="B6" s="146"/>
      <c r="C6" s="146"/>
      <c r="D6" s="146"/>
      <c r="E6" s="146"/>
      <c r="F6" s="146"/>
      <c r="G6" s="146"/>
      <c r="H6" s="146"/>
    </row>
    <row r="7" spans="1:8" ht="18.75" x14ac:dyDescent="0.25">
      <c r="A7" s="294" t="s">
        <v>10</v>
      </c>
      <c r="B7" s="294"/>
      <c r="C7" s="145"/>
      <c r="D7" s="145"/>
      <c r="E7" s="145"/>
      <c r="F7" s="145"/>
      <c r="G7" s="145"/>
      <c r="H7" s="145"/>
    </row>
    <row r="8" spans="1:8" ht="18.75" x14ac:dyDescent="0.25">
      <c r="A8" s="145"/>
      <c r="B8" s="145"/>
      <c r="C8" s="145"/>
      <c r="D8" s="145"/>
      <c r="E8" s="145"/>
      <c r="F8" s="145"/>
      <c r="G8" s="145"/>
      <c r="H8" s="145"/>
    </row>
    <row r="9" spans="1:8" x14ac:dyDescent="0.25">
      <c r="A9" s="295" t="str">
        <f>'1. паспорт местоположение'!A9:C9</f>
        <v xml:space="preserve">ГУП "Региональные электрические сети "РБ  </v>
      </c>
      <c r="B9" s="295"/>
      <c r="C9" s="143"/>
      <c r="D9" s="143"/>
      <c r="E9" s="143"/>
      <c r="F9" s="143"/>
      <c r="G9" s="143"/>
      <c r="H9" s="143"/>
    </row>
    <row r="10" spans="1:8" x14ac:dyDescent="0.25">
      <c r="A10" s="291" t="s">
        <v>9</v>
      </c>
      <c r="B10" s="291"/>
      <c r="C10" s="144"/>
      <c r="D10" s="144"/>
      <c r="E10" s="144"/>
      <c r="F10" s="144"/>
      <c r="G10" s="144"/>
      <c r="H10" s="144"/>
    </row>
    <row r="11" spans="1:8" ht="18.75" x14ac:dyDescent="0.25">
      <c r="A11" s="145"/>
      <c r="B11" s="145"/>
      <c r="C11" s="145"/>
      <c r="D11" s="145"/>
      <c r="E11" s="145"/>
      <c r="F11" s="145"/>
      <c r="G11" s="145"/>
      <c r="H11" s="145"/>
    </row>
    <row r="12" spans="1:8" ht="24" customHeight="1" x14ac:dyDescent="0.25">
      <c r="A12" s="296" t="str">
        <f>'1. паспорт местоположение'!$A$12</f>
        <v>L_ 2022_06_Ц_3</v>
      </c>
      <c r="B12" s="296"/>
      <c r="C12" s="143"/>
      <c r="D12" s="143"/>
      <c r="E12" s="143"/>
      <c r="F12" s="143"/>
      <c r="G12" s="143"/>
      <c r="H12" s="143"/>
    </row>
    <row r="13" spans="1:8" x14ac:dyDescent="0.25">
      <c r="A13" s="291" t="s">
        <v>8</v>
      </c>
      <c r="B13" s="291"/>
      <c r="C13" s="144"/>
      <c r="D13" s="144"/>
      <c r="E13" s="144"/>
      <c r="F13" s="144"/>
      <c r="G13" s="144"/>
      <c r="H13" s="144"/>
    </row>
    <row r="14" spans="1:8" ht="18.75" x14ac:dyDescent="0.25">
      <c r="A14" s="9"/>
      <c r="B14" s="9"/>
      <c r="C14" s="9"/>
      <c r="D14" s="9"/>
      <c r="E14" s="9"/>
      <c r="F14" s="9"/>
      <c r="G14" s="9"/>
      <c r="H14" s="9"/>
    </row>
    <row r="15" spans="1:8" x14ac:dyDescent="0.25">
      <c r="A15" s="295" t="str">
        <f>'1. паспорт местоположение'!$A$15</f>
        <v>ПИРы по зоне ПО ЦЭС на мероприятия ИП 2023-2024 год</v>
      </c>
      <c r="B15" s="295"/>
      <c r="C15" s="143"/>
      <c r="D15" s="143"/>
      <c r="E15" s="143"/>
      <c r="F15" s="143"/>
      <c r="G15" s="143"/>
      <c r="H15" s="143"/>
    </row>
    <row r="16" spans="1:8" x14ac:dyDescent="0.25">
      <c r="A16" s="291" t="s">
        <v>7</v>
      </c>
      <c r="B16" s="291"/>
      <c r="C16" s="144"/>
      <c r="D16" s="144"/>
      <c r="E16" s="144"/>
      <c r="F16" s="144"/>
      <c r="G16" s="144"/>
      <c r="H16" s="144"/>
    </row>
    <row r="17" spans="1:2" x14ac:dyDescent="0.25">
      <c r="B17" s="118"/>
    </row>
    <row r="18" spans="1:2" ht="33.75" customHeight="1" x14ac:dyDescent="0.25">
      <c r="A18" s="401" t="s">
        <v>471</v>
      </c>
      <c r="B18" s="402"/>
    </row>
    <row r="19" spans="1:2" x14ac:dyDescent="0.25">
      <c r="B19" s="43"/>
    </row>
    <row r="20" spans="1:2" ht="16.5" thickBot="1" x14ac:dyDescent="0.3">
      <c r="B20" s="119"/>
    </row>
    <row r="21" spans="1:2" ht="16.5" thickBot="1" x14ac:dyDescent="0.3">
      <c r="A21" s="120" t="s">
        <v>342</v>
      </c>
      <c r="B21" s="121" t="str">
        <f>A15</f>
        <v>ПИРы по зоне ПО ЦЭС на мероприятия ИП 2023-2024 год</v>
      </c>
    </row>
    <row r="22" spans="1:2" ht="16.5" thickBot="1" x14ac:dyDescent="0.3">
      <c r="A22" s="120" t="s">
        <v>343</v>
      </c>
      <c r="B22" s="226" t="s">
        <v>558</v>
      </c>
    </row>
    <row r="23" spans="1:2" ht="16.5" thickBot="1" x14ac:dyDescent="0.3">
      <c r="A23" s="120" t="s">
        <v>310</v>
      </c>
      <c r="B23" s="194" t="s">
        <v>520</v>
      </c>
    </row>
    <row r="24" spans="1:2" ht="16.5" thickBot="1" x14ac:dyDescent="0.3">
      <c r="A24" s="120" t="s">
        <v>344</v>
      </c>
      <c r="B24" s="122"/>
    </row>
    <row r="25" spans="1:2" ht="16.5" thickBot="1" x14ac:dyDescent="0.3">
      <c r="A25" s="123" t="s">
        <v>345</v>
      </c>
      <c r="B25" s="178">
        <v>2022</v>
      </c>
    </row>
    <row r="26" spans="1:2" ht="16.5" thickBot="1" x14ac:dyDescent="0.3">
      <c r="A26" s="124" t="s">
        <v>346</v>
      </c>
      <c r="B26" s="197" t="s">
        <v>501</v>
      </c>
    </row>
    <row r="27" spans="1:2" ht="16.5" thickBot="1" x14ac:dyDescent="0.3">
      <c r="A27" s="129" t="s">
        <v>490</v>
      </c>
      <c r="B27" s="207">
        <f>'1. паспорт местоположение'!C45*1.2</f>
        <v>1.2</v>
      </c>
    </row>
    <row r="28" spans="1:2" ht="16.5" thickBot="1" x14ac:dyDescent="0.3">
      <c r="A28" s="126" t="s">
        <v>347</v>
      </c>
      <c r="B28" s="177" t="s">
        <v>493</v>
      </c>
    </row>
    <row r="29" spans="1:2" ht="29.25" thickBot="1" x14ac:dyDescent="0.3">
      <c r="A29" s="130" t="s">
        <v>348</v>
      </c>
      <c r="B29" s="177" t="s">
        <v>489</v>
      </c>
    </row>
    <row r="30" spans="1:2" ht="29.25" thickBot="1" x14ac:dyDescent="0.3">
      <c r="A30" s="130" t="s">
        <v>349</v>
      </c>
      <c r="B30" s="177" t="s">
        <v>489</v>
      </c>
    </row>
    <row r="31" spans="1:2" ht="16.5" thickBot="1" x14ac:dyDescent="0.3">
      <c r="A31" s="126" t="s">
        <v>350</v>
      </c>
      <c r="B31" s="177" t="s">
        <v>489</v>
      </c>
    </row>
    <row r="32" spans="1:2" ht="29.25" thickBot="1" x14ac:dyDescent="0.3">
      <c r="A32" s="130" t="s">
        <v>351</v>
      </c>
      <c r="B32" s="177" t="s">
        <v>489</v>
      </c>
    </row>
    <row r="33" spans="1:2" ht="16.5" thickBot="1" x14ac:dyDescent="0.3">
      <c r="A33" s="126" t="s">
        <v>352</v>
      </c>
      <c r="B33" s="177" t="s">
        <v>489</v>
      </c>
    </row>
    <row r="34" spans="1:2" ht="16.5" thickBot="1" x14ac:dyDescent="0.3">
      <c r="A34" s="126" t="s">
        <v>353</v>
      </c>
      <c r="B34" s="177" t="s">
        <v>489</v>
      </c>
    </row>
    <row r="35" spans="1:2" ht="16.5" thickBot="1" x14ac:dyDescent="0.3">
      <c r="A35" s="126" t="s">
        <v>354</v>
      </c>
      <c r="B35" s="177" t="s">
        <v>489</v>
      </c>
    </row>
    <row r="36" spans="1:2" ht="16.5" thickBot="1" x14ac:dyDescent="0.3">
      <c r="A36" s="126" t="s">
        <v>355</v>
      </c>
      <c r="B36" s="177" t="s">
        <v>489</v>
      </c>
    </row>
    <row r="37" spans="1:2" ht="29.25" thickBot="1" x14ac:dyDescent="0.3">
      <c r="A37" s="130" t="s">
        <v>356</v>
      </c>
      <c r="B37" s="177" t="s">
        <v>489</v>
      </c>
    </row>
    <row r="38" spans="1:2" ht="16.5" thickBot="1" x14ac:dyDescent="0.3">
      <c r="A38" s="126" t="s">
        <v>352</v>
      </c>
      <c r="B38" s="177" t="s">
        <v>489</v>
      </c>
    </row>
    <row r="39" spans="1:2" ht="16.5" thickBot="1" x14ac:dyDescent="0.3">
      <c r="A39" s="126" t="s">
        <v>353</v>
      </c>
      <c r="B39" s="177" t="s">
        <v>489</v>
      </c>
    </row>
    <row r="40" spans="1:2" ht="16.5" thickBot="1" x14ac:dyDescent="0.3">
      <c r="A40" s="126" t="s">
        <v>354</v>
      </c>
      <c r="B40" s="177" t="s">
        <v>489</v>
      </c>
    </row>
    <row r="41" spans="1:2" ht="16.5" thickBot="1" x14ac:dyDescent="0.3">
      <c r="A41" s="126" t="s">
        <v>355</v>
      </c>
      <c r="B41" s="177" t="s">
        <v>489</v>
      </c>
    </row>
    <row r="42" spans="1:2" ht="29.25" thickBot="1" x14ac:dyDescent="0.3">
      <c r="A42" s="130" t="s">
        <v>357</v>
      </c>
      <c r="B42" s="177" t="s">
        <v>489</v>
      </c>
    </row>
    <row r="43" spans="1:2" ht="16.5" thickBot="1" x14ac:dyDescent="0.3">
      <c r="A43" s="126" t="s">
        <v>352</v>
      </c>
      <c r="B43" s="177" t="s">
        <v>489</v>
      </c>
    </row>
    <row r="44" spans="1:2" ht="16.5" thickBot="1" x14ac:dyDescent="0.3">
      <c r="A44" s="126" t="s">
        <v>353</v>
      </c>
      <c r="B44" s="177" t="s">
        <v>489</v>
      </c>
    </row>
    <row r="45" spans="1:2" ht="16.5" thickBot="1" x14ac:dyDescent="0.3">
      <c r="A45" s="126" t="s">
        <v>354</v>
      </c>
      <c r="B45" s="177" t="s">
        <v>489</v>
      </c>
    </row>
    <row r="46" spans="1:2" ht="16.5" thickBot="1" x14ac:dyDescent="0.3">
      <c r="A46" s="126" t="s">
        <v>355</v>
      </c>
      <c r="B46" s="177" t="s">
        <v>489</v>
      </c>
    </row>
    <row r="47" spans="1:2" ht="29.25" thickBot="1" x14ac:dyDescent="0.3">
      <c r="A47" s="125" t="s">
        <v>358</v>
      </c>
      <c r="B47" s="177" t="s">
        <v>489</v>
      </c>
    </row>
    <row r="48" spans="1:2" ht="16.5" thickBot="1" x14ac:dyDescent="0.3">
      <c r="A48" s="127" t="s">
        <v>350</v>
      </c>
      <c r="B48" s="177" t="s">
        <v>489</v>
      </c>
    </row>
    <row r="49" spans="1:2" ht="16.5" thickBot="1" x14ac:dyDescent="0.3">
      <c r="A49" s="127" t="s">
        <v>359</v>
      </c>
      <c r="B49" s="177" t="s">
        <v>489</v>
      </c>
    </row>
    <row r="50" spans="1:2" ht="16.5" thickBot="1" x14ac:dyDescent="0.3">
      <c r="A50" s="127" t="s">
        <v>360</v>
      </c>
      <c r="B50" s="177" t="s">
        <v>489</v>
      </c>
    </row>
    <row r="51" spans="1:2" ht="16.5" thickBot="1" x14ac:dyDescent="0.3">
      <c r="A51" s="127" t="s">
        <v>361</v>
      </c>
      <c r="B51" s="177" t="s">
        <v>489</v>
      </c>
    </row>
    <row r="52" spans="1:2" ht="16.5" thickBot="1" x14ac:dyDescent="0.3">
      <c r="A52" s="123" t="s">
        <v>362</v>
      </c>
      <c r="B52" s="177" t="s">
        <v>489</v>
      </c>
    </row>
    <row r="53" spans="1:2" ht="16.5" thickBot="1" x14ac:dyDescent="0.3">
      <c r="A53" s="123" t="s">
        <v>363</v>
      </c>
      <c r="B53" s="177">
        <v>1.2</v>
      </c>
    </row>
    <row r="54" spans="1:2" ht="16.5" thickBot="1" x14ac:dyDescent="0.3">
      <c r="A54" s="123" t="s">
        <v>364</v>
      </c>
      <c r="B54" s="177">
        <v>100</v>
      </c>
    </row>
    <row r="55" spans="1:2" ht="16.5" thickBot="1" x14ac:dyDescent="0.3">
      <c r="A55" s="124" t="s">
        <v>365</v>
      </c>
      <c r="B55" s="407">
        <v>1.2</v>
      </c>
    </row>
    <row r="56" spans="1:2" x14ac:dyDescent="0.25">
      <c r="A56" s="404" t="s">
        <v>366</v>
      </c>
      <c r="B56" s="409" t="s">
        <v>557</v>
      </c>
    </row>
    <row r="57" spans="1:2" x14ac:dyDescent="0.25">
      <c r="A57" s="405" t="s">
        <v>367</v>
      </c>
      <c r="B57" s="409"/>
    </row>
    <row r="58" spans="1:2" x14ac:dyDescent="0.25">
      <c r="A58" s="405" t="s">
        <v>368</v>
      </c>
      <c r="B58" s="409" t="s">
        <v>562</v>
      </c>
    </row>
    <row r="59" spans="1:2" x14ac:dyDescent="0.25">
      <c r="A59" s="405" t="s">
        <v>369</v>
      </c>
      <c r="B59" s="409"/>
    </row>
    <row r="60" spans="1:2" x14ac:dyDescent="0.25">
      <c r="A60" s="405" t="s">
        <v>370</v>
      </c>
      <c r="B60" s="409"/>
    </row>
    <row r="61" spans="1:2" ht="16.5" thickBot="1" x14ac:dyDescent="0.3">
      <c r="A61" s="406" t="s">
        <v>371</v>
      </c>
      <c r="B61" s="409"/>
    </row>
    <row r="62" spans="1:2" ht="30.75" thickBot="1" x14ac:dyDescent="0.3">
      <c r="A62" s="127" t="s">
        <v>372</v>
      </c>
      <c r="B62" s="408" t="s">
        <v>489</v>
      </c>
    </row>
    <row r="63" spans="1:2" ht="29.25" thickBot="1" x14ac:dyDescent="0.3">
      <c r="A63" s="123" t="s">
        <v>373</v>
      </c>
      <c r="B63" s="177" t="s">
        <v>489</v>
      </c>
    </row>
    <row r="64" spans="1:2" ht="16.5" thickBot="1" x14ac:dyDescent="0.3">
      <c r="A64" s="127" t="s">
        <v>350</v>
      </c>
      <c r="B64" s="177" t="s">
        <v>489</v>
      </c>
    </row>
    <row r="65" spans="1:2" ht="16.5" thickBot="1" x14ac:dyDescent="0.3">
      <c r="A65" s="127" t="s">
        <v>374</v>
      </c>
      <c r="B65" s="177" t="s">
        <v>489</v>
      </c>
    </row>
    <row r="66" spans="1:2" ht="16.5" thickBot="1" x14ac:dyDescent="0.3">
      <c r="A66" s="127" t="s">
        <v>375</v>
      </c>
      <c r="B66" s="177" t="s">
        <v>489</v>
      </c>
    </row>
    <row r="67" spans="1:2" ht="16.5" thickBot="1" x14ac:dyDescent="0.3">
      <c r="A67" s="132" t="s">
        <v>376</v>
      </c>
      <c r="B67" s="196" t="s">
        <v>523</v>
      </c>
    </row>
    <row r="68" spans="1:2" ht="16.5" thickBot="1" x14ac:dyDescent="0.3">
      <c r="A68" s="123" t="s">
        <v>377</v>
      </c>
      <c r="B68" s="177" t="s">
        <v>489</v>
      </c>
    </row>
    <row r="69" spans="1:2" ht="16.5" thickBot="1" x14ac:dyDescent="0.3">
      <c r="A69" s="128" t="s">
        <v>378</v>
      </c>
      <c r="B69" s="177" t="s">
        <v>489</v>
      </c>
    </row>
    <row r="70" spans="1:2" ht="16.5" thickBot="1" x14ac:dyDescent="0.3">
      <c r="A70" s="128" t="s">
        <v>379</v>
      </c>
      <c r="B70" s="177" t="s">
        <v>489</v>
      </c>
    </row>
    <row r="71" spans="1:2" ht="16.5" thickBot="1" x14ac:dyDescent="0.3">
      <c r="A71" s="128" t="s">
        <v>380</v>
      </c>
      <c r="B71" s="177" t="s">
        <v>489</v>
      </c>
    </row>
    <row r="72" spans="1:2" ht="29.25" thickBot="1" x14ac:dyDescent="0.3">
      <c r="A72" s="133" t="s">
        <v>381</v>
      </c>
      <c r="B72" s="131" t="s">
        <v>500</v>
      </c>
    </row>
    <row r="73" spans="1:2" ht="28.5" x14ac:dyDescent="0.25">
      <c r="A73" s="125" t="s">
        <v>382</v>
      </c>
      <c r="B73" s="398" t="s">
        <v>383</v>
      </c>
    </row>
    <row r="74" spans="1:2" x14ac:dyDescent="0.25">
      <c r="A74" s="128" t="s">
        <v>384</v>
      </c>
      <c r="B74" s="399"/>
    </row>
    <row r="75" spans="1:2" x14ac:dyDescent="0.25">
      <c r="A75" s="128" t="s">
        <v>385</v>
      </c>
      <c r="B75" s="399"/>
    </row>
    <row r="76" spans="1:2" x14ac:dyDescent="0.25">
      <c r="A76" s="128" t="s">
        <v>386</v>
      </c>
      <c r="B76" s="399"/>
    </row>
    <row r="77" spans="1:2" x14ac:dyDescent="0.25">
      <c r="A77" s="128" t="s">
        <v>387</v>
      </c>
      <c r="B77" s="399"/>
    </row>
    <row r="78" spans="1:2" ht="16.5" thickBot="1" x14ac:dyDescent="0.3">
      <c r="A78" s="134" t="s">
        <v>388</v>
      </c>
      <c r="B78" s="400"/>
    </row>
    <row r="81" spans="1:2" x14ac:dyDescent="0.25">
      <c r="A81" s="135"/>
      <c r="B81" s="136"/>
    </row>
    <row r="82" spans="1:2" x14ac:dyDescent="0.25">
      <c r="B82" s="137"/>
    </row>
    <row r="83" spans="1:2" x14ac:dyDescent="0.25">
      <c r="B83" s="138"/>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90" t="str">
        <f>'1. паспорт местоположение'!$A$5</f>
        <v>Год раскрытия информации: 2022 год</v>
      </c>
      <c r="B4" s="290"/>
      <c r="C4" s="290"/>
      <c r="D4" s="290"/>
      <c r="E4" s="290"/>
      <c r="F4" s="290"/>
      <c r="G4" s="290"/>
      <c r="H4" s="290"/>
      <c r="I4" s="290"/>
      <c r="J4" s="290"/>
      <c r="K4" s="290"/>
      <c r="L4" s="290"/>
      <c r="M4" s="290"/>
      <c r="N4" s="290"/>
      <c r="O4" s="290"/>
      <c r="P4" s="290"/>
      <c r="Q4" s="290"/>
      <c r="R4" s="290"/>
      <c r="S4" s="290"/>
    </row>
    <row r="5" spans="1:28" s="10" customFormat="1" ht="15.75" x14ac:dyDescent="0.2">
      <c r="A5" s="15"/>
    </row>
    <row r="6" spans="1:28" s="10" customFormat="1" ht="18.75" x14ac:dyDescent="0.2">
      <c r="A6" s="294" t="s">
        <v>10</v>
      </c>
      <c r="B6" s="294"/>
      <c r="C6" s="294"/>
      <c r="D6" s="294"/>
      <c r="E6" s="294"/>
      <c r="F6" s="294"/>
      <c r="G6" s="294"/>
      <c r="H6" s="294"/>
      <c r="I6" s="294"/>
      <c r="J6" s="294"/>
      <c r="K6" s="294"/>
      <c r="L6" s="294"/>
      <c r="M6" s="294"/>
      <c r="N6" s="294"/>
      <c r="O6" s="294"/>
      <c r="P6" s="294"/>
      <c r="Q6" s="294"/>
      <c r="R6" s="294"/>
      <c r="S6" s="294"/>
      <c r="T6" s="11"/>
      <c r="U6" s="11"/>
      <c r="V6" s="11"/>
      <c r="W6" s="11"/>
      <c r="X6" s="11"/>
      <c r="Y6" s="11"/>
      <c r="Z6" s="11"/>
      <c r="AA6" s="11"/>
      <c r="AB6" s="11"/>
    </row>
    <row r="7" spans="1:28" s="10" customFormat="1" ht="18.75" x14ac:dyDescent="0.2">
      <c r="A7" s="294"/>
      <c r="B7" s="294"/>
      <c r="C7" s="294"/>
      <c r="D7" s="294"/>
      <c r="E7" s="294"/>
      <c r="F7" s="294"/>
      <c r="G7" s="294"/>
      <c r="H7" s="294"/>
      <c r="I7" s="294"/>
      <c r="J7" s="294"/>
      <c r="K7" s="294"/>
      <c r="L7" s="294"/>
      <c r="M7" s="294"/>
      <c r="N7" s="294"/>
      <c r="O7" s="294"/>
      <c r="P7" s="294"/>
      <c r="Q7" s="294"/>
      <c r="R7" s="294"/>
      <c r="S7" s="294"/>
      <c r="T7" s="11"/>
      <c r="U7" s="11"/>
      <c r="V7" s="11"/>
      <c r="W7" s="11"/>
      <c r="X7" s="11"/>
      <c r="Y7" s="11"/>
      <c r="Z7" s="11"/>
      <c r="AA7" s="11"/>
      <c r="AB7" s="11"/>
    </row>
    <row r="8" spans="1:28" s="10" customFormat="1" ht="18.75" x14ac:dyDescent="0.2">
      <c r="A8" s="295" t="s">
        <v>494</v>
      </c>
      <c r="B8" s="295"/>
      <c r="C8" s="295"/>
      <c r="D8" s="295"/>
      <c r="E8" s="295"/>
      <c r="F8" s="295"/>
      <c r="G8" s="295"/>
      <c r="H8" s="295"/>
      <c r="I8" s="295"/>
      <c r="J8" s="295"/>
      <c r="K8" s="295"/>
      <c r="L8" s="295"/>
      <c r="M8" s="295"/>
      <c r="N8" s="295"/>
      <c r="O8" s="295"/>
      <c r="P8" s="295"/>
      <c r="Q8" s="295"/>
      <c r="R8" s="295"/>
      <c r="S8" s="295"/>
      <c r="T8" s="11"/>
      <c r="U8" s="11"/>
      <c r="V8" s="11"/>
      <c r="W8" s="11"/>
      <c r="X8" s="11"/>
      <c r="Y8" s="11"/>
      <c r="Z8" s="11"/>
      <c r="AA8" s="11"/>
      <c r="AB8" s="11"/>
    </row>
    <row r="9" spans="1:28" s="10" customFormat="1" ht="18.75" x14ac:dyDescent="0.2">
      <c r="A9" s="291" t="s">
        <v>9</v>
      </c>
      <c r="B9" s="291"/>
      <c r="C9" s="291"/>
      <c r="D9" s="291"/>
      <c r="E9" s="291"/>
      <c r="F9" s="291"/>
      <c r="G9" s="291"/>
      <c r="H9" s="291"/>
      <c r="I9" s="291"/>
      <c r="J9" s="291"/>
      <c r="K9" s="291"/>
      <c r="L9" s="291"/>
      <c r="M9" s="291"/>
      <c r="N9" s="291"/>
      <c r="O9" s="291"/>
      <c r="P9" s="291"/>
      <c r="Q9" s="291"/>
      <c r="R9" s="291"/>
      <c r="S9" s="291"/>
      <c r="T9" s="11"/>
      <c r="U9" s="11"/>
      <c r="V9" s="11"/>
      <c r="W9" s="11"/>
      <c r="X9" s="11"/>
      <c r="Y9" s="11"/>
      <c r="Z9" s="11"/>
      <c r="AA9" s="11"/>
      <c r="AB9" s="11"/>
    </row>
    <row r="10" spans="1:28" s="10" customFormat="1" ht="18.75" x14ac:dyDescent="0.2">
      <c r="A10" s="294"/>
      <c r="B10" s="294"/>
      <c r="C10" s="294"/>
      <c r="D10" s="294"/>
      <c r="E10" s="294"/>
      <c r="F10" s="294"/>
      <c r="G10" s="294"/>
      <c r="H10" s="294"/>
      <c r="I10" s="294"/>
      <c r="J10" s="294"/>
      <c r="K10" s="294"/>
      <c r="L10" s="294"/>
      <c r="M10" s="294"/>
      <c r="N10" s="294"/>
      <c r="O10" s="294"/>
      <c r="P10" s="294"/>
      <c r="Q10" s="294"/>
      <c r="R10" s="294"/>
      <c r="S10" s="294"/>
      <c r="T10" s="11"/>
      <c r="U10" s="11"/>
      <c r="V10" s="11"/>
      <c r="W10" s="11"/>
      <c r="X10" s="11"/>
      <c r="Y10" s="11"/>
      <c r="Z10" s="11"/>
      <c r="AA10" s="11"/>
      <c r="AB10" s="11"/>
    </row>
    <row r="11" spans="1:28" s="10" customFormat="1" ht="18.75" x14ac:dyDescent="0.2">
      <c r="A11" s="296" t="str">
        <f>'1. паспорт местоположение'!$A$12</f>
        <v>L_ 2022_06_Ц_3</v>
      </c>
      <c r="B11" s="296"/>
      <c r="C11" s="296"/>
      <c r="D11" s="296"/>
      <c r="E11" s="296"/>
      <c r="F11" s="296"/>
      <c r="G11" s="296"/>
      <c r="H11" s="296"/>
      <c r="I11" s="296"/>
      <c r="J11" s="296"/>
      <c r="K11" s="296"/>
      <c r="L11" s="296"/>
      <c r="M11" s="296"/>
      <c r="N11" s="296"/>
      <c r="O11" s="296"/>
      <c r="P11" s="296"/>
      <c r="Q11" s="296"/>
      <c r="R11" s="296"/>
      <c r="S11" s="296"/>
      <c r="T11" s="11"/>
      <c r="U11" s="11"/>
      <c r="V11" s="11"/>
      <c r="W11" s="11"/>
      <c r="X11" s="11"/>
      <c r="Y11" s="11"/>
      <c r="Z11" s="11"/>
      <c r="AA11" s="11"/>
      <c r="AB11" s="11"/>
    </row>
    <row r="12" spans="1:28" s="10" customFormat="1" ht="18.75" x14ac:dyDescent="0.2">
      <c r="A12" s="291" t="s">
        <v>8</v>
      </c>
      <c r="B12" s="291"/>
      <c r="C12" s="291"/>
      <c r="D12" s="291"/>
      <c r="E12" s="291"/>
      <c r="F12" s="291"/>
      <c r="G12" s="291"/>
      <c r="H12" s="291"/>
      <c r="I12" s="291"/>
      <c r="J12" s="291"/>
      <c r="K12" s="291"/>
      <c r="L12" s="291"/>
      <c r="M12" s="291"/>
      <c r="N12" s="291"/>
      <c r="O12" s="291"/>
      <c r="P12" s="291"/>
      <c r="Q12" s="291"/>
      <c r="R12" s="291"/>
      <c r="S12" s="291"/>
      <c r="T12" s="11"/>
      <c r="U12" s="11"/>
      <c r="V12" s="11"/>
      <c r="W12" s="11"/>
      <c r="X12" s="11"/>
      <c r="Y12" s="11"/>
      <c r="Z12" s="11"/>
      <c r="AA12" s="11"/>
      <c r="AB12" s="11"/>
    </row>
    <row r="13" spans="1:28" s="7" customFormat="1" ht="15.75" customHeight="1" x14ac:dyDescent="0.2">
      <c r="A13" s="297"/>
      <c r="B13" s="297"/>
      <c r="C13" s="297"/>
      <c r="D13" s="297"/>
      <c r="E13" s="297"/>
      <c r="F13" s="297"/>
      <c r="G13" s="297"/>
      <c r="H13" s="297"/>
      <c r="I13" s="297"/>
      <c r="J13" s="297"/>
      <c r="K13" s="297"/>
      <c r="L13" s="297"/>
      <c r="M13" s="297"/>
      <c r="N13" s="297"/>
      <c r="O13" s="297"/>
      <c r="P13" s="297"/>
      <c r="Q13" s="297"/>
      <c r="R13" s="297"/>
      <c r="S13" s="297"/>
      <c r="T13" s="8"/>
      <c r="U13" s="8"/>
      <c r="V13" s="8"/>
      <c r="W13" s="8"/>
      <c r="X13" s="8"/>
      <c r="Y13" s="8"/>
      <c r="Z13" s="8"/>
      <c r="AA13" s="8"/>
      <c r="AB13" s="8"/>
    </row>
    <row r="14" spans="1:28" s="2" customFormat="1" ht="15.75" x14ac:dyDescent="0.2">
      <c r="A14" s="295" t="str">
        <f>'1. паспорт местоположение'!$A$15</f>
        <v>ПИРы по зоне ПО ЦЭС на мероприятия ИП 2023-2024 год</v>
      </c>
      <c r="B14" s="295"/>
      <c r="C14" s="295"/>
      <c r="D14" s="295"/>
      <c r="E14" s="295"/>
      <c r="F14" s="295"/>
      <c r="G14" s="295"/>
      <c r="H14" s="295"/>
      <c r="I14" s="295"/>
      <c r="J14" s="295"/>
      <c r="K14" s="295"/>
      <c r="L14" s="295"/>
      <c r="M14" s="295"/>
      <c r="N14" s="295"/>
      <c r="O14" s="295"/>
      <c r="P14" s="295"/>
      <c r="Q14" s="295"/>
      <c r="R14" s="295"/>
      <c r="S14" s="295"/>
      <c r="T14" s="6"/>
      <c r="U14" s="6"/>
      <c r="V14" s="6"/>
      <c r="W14" s="6"/>
      <c r="X14" s="6"/>
      <c r="Y14" s="6"/>
      <c r="Z14" s="6"/>
      <c r="AA14" s="6"/>
      <c r="AB14" s="6"/>
    </row>
    <row r="15" spans="1:28" s="2" customFormat="1" ht="15" customHeight="1" x14ac:dyDescent="0.2">
      <c r="A15" s="291" t="s">
        <v>7</v>
      </c>
      <c r="B15" s="291"/>
      <c r="C15" s="291"/>
      <c r="D15" s="291"/>
      <c r="E15" s="291"/>
      <c r="F15" s="291"/>
      <c r="G15" s="291"/>
      <c r="H15" s="291"/>
      <c r="I15" s="291"/>
      <c r="J15" s="291"/>
      <c r="K15" s="291"/>
      <c r="L15" s="291"/>
      <c r="M15" s="291"/>
      <c r="N15" s="291"/>
      <c r="O15" s="291"/>
      <c r="P15" s="291"/>
      <c r="Q15" s="291"/>
      <c r="R15" s="291"/>
      <c r="S15" s="291"/>
      <c r="T15" s="4"/>
      <c r="U15" s="4"/>
      <c r="V15" s="4"/>
      <c r="W15" s="4"/>
      <c r="X15" s="4"/>
      <c r="Y15" s="4"/>
      <c r="Z15" s="4"/>
      <c r="AA15" s="4"/>
      <c r="AB15" s="4"/>
    </row>
    <row r="16" spans="1:28" s="2" customFormat="1" ht="15" customHeight="1" x14ac:dyDescent="0.2">
      <c r="A16" s="302"/>
      <c r="B16" s="302"/>
      <c r="C16" s="302"/>
      <c r="D16" s="302"/>
      <c r="E16" s="302"/>
      <c r="F16" s="302"/>
      <c r="G16" s="302"/>
      <c r="H16" s="302"/>
      <c r="I16" s="302"/>
      <c r="J16" s="302"/>
      <c r="K16" s="302"/>
      <c r="L16" s="302"/>
      <c r="M16" s="302"/>
      <c r="N16" s="302"/>
      <c r="O16" s="302"/>
      <c r="P16" s="302"/>
      <c r="Q16" s="302"/>
      <c r="R16" s="302"/>
      <c r="S16" s="302"/>
      <c r="T16" s="3"/>
      <c r="U16" s="3"/>
      <c r="V16" s="3"/>
      <c r="W16" s="3"/>
      <c r="X16" s="3"/>
      <c r="Y16" s="3"/>
    </row>
    <row r="17" spans="1:28" s="2" customFormat="1" ht="45.75" customHeight="1" x14ac:dyDescent="0.2">
      <c r="A17" s="292" t="s">
        <v>447</v>
      </c>
      <c r="B17" s="292"/>
      <c r="C17" s="292"/>
      <c r="D17" s="292"/>
      <c r="E17" s="292"/>
      <c r="F17" s="292"/>
      <c r="G17" s="292"/>
      <c r="H17" s="292"/>
      <c r="I17" s="292"/>
      <c r="J17" s="292"/>
      <c r="K17" s="292"/>
      <c r="L17" s="292"/>
      <c r="M17" s="292"/>
      <c r="N17" s="292"/>
      <c r="O17" s="292"/>
      <c r="P17" s="292"/>
      <c r="Q17" s="292"/>
      <c r="R17" s="292"/>
      <c r="S17" s="292"/>
      <c r="T17" s="5"/>
      <c r="U17" s="5"/>
      <c r="V17" s="5"/>
      <c r="W17" s="5"/>
      <c r="X17" s="5"/>
      <c r="Y17" s="5"/>
      <c r="Z17" s="5"/>
      <c r="AA17" s="5"/>
      <c r="AB17" s="5"/>
    </row>
    <row r="18" spans="1:28" s="2" customFormat="1" ht="15" customHeight="1" x14ac:dyDescent="0.2">
      <c r="A18" s="303"/>
      <c r="B18" s="303"/>
      <c r="C18" s="303"/>
      <c r="D18" s="303"/>
      <c r="E18" s="303"/>
      <c r="F18" s="303"/>
      <c r="G18" s="303"/>
      <c r="H18" s="303"/>
      <c r="I18" s="303"/>
      <c r="J18" s="303"/>
      <c r="K18" s="303"/>
      <c r="L18" s="303"/>
      <c r="M18" s="303"/>
      <c r="N18" s="303"/>
      <c r="O18" s="303"/>
      <c r="P18" s="303"/>
      <c r="Q18" s="303"/>
      <c r="R18" s="303"/>
      <c r="S18" s="303"/>
      <c r="T18" s="3"/>
      <c r="U18" s="3"/>
      <c r="V18" s="3"/>
      <c r="W18" s="3"/>
      <c r="X18" s="3"/>
      <c r="Y18" s="3"/>
    </row>
    <row r="19" spans="1:28" s="2" customFormat="1" ht="54" customHeight="1" x14ac:dyDescent="0.2">
      <c r="A19" s="298" t="s">
        <v>6</v>
      </c>
      <c r="B19" s="298" t="s">
        <v>100</v>
      </c>
      <c r="C19" s="299" t="s">
        <v>341</v>
      </c>
      <c r="D19" s="298" t="s">
        <v>340</v>
      </c>
      <c r="E19" s="298" t="s">
        <v>99</v>
      </c>
      <c r="F19" s="298" t="s">
        <v>98</v>
      </c>
      <c r="G19" s="298" t="s">
        <v>336</v>
      </c>
      <c r="H19" s="298" t="s">
        <v>97</v>
      </c>
      <c r="I19" s="298" t="s">
        <v>96</v>
      </c>
      <c r="J19" s="298" t="s">
        <v>95</v>
      </c>
      <c r="K19" s="298" t="s">
        <v>94</v>
      </c>
      <c r="L19" s="298" t="s">
        <v>93</v>
      </c>
      <c r="M19" s="298" t="s">
        <v>92</v>
      </c>
      <c r="N19" s="298" t="s">
        <v>91</v>
      </c>
      <c r="O19" s="298" t="s">
        <v>90</v>
      </c>
      <c r="P19" s="298" t="s">
        <v>89</v>
      </c>
      <c r="Q19" s="298" t="s">
        <v>339</v>
      </c>
      <c r="R19" s="298"/>
      <c r="S19" s="301" t="s">
        <v>441</v>
      </c>
      <c r="T19" s="3"/>
      <c r="U19" s="3"/>
      <c r="V19" s="3"/>
      <c r="W19" s="3"/>
      <c r="X19" s="3"/>
      <c r="Y19" s="3"/>
    </row>
    <row r="20" spans="1:28" s="2" customFormat="1" ht="180.75" customHeight="1" x14ac:dyDescent="0.2">
      <c r="A20" s="298"/>
      <c r="B20" s="298"/>
      <c r="C20" s="300"/>
      <c r="D20" s="298"/>
      <c r="E20" s="298"/>
      <c r="F20" s="298"/>
      <c r="G20" s="298"/>
      <c r="H20" s="298"/>
      <c r="I20" s="298"/>
      <c r="J20" s="298"/>
      <c r="K20" s="298"/>
      <c r="L20" s="298"/>
      <c r="M20" s="298"/>
      <c r="N20" s="298"/>
      <c r="O20" s="298"/>
      <c r="P20" s="298"/>
      <c r="Q20" s="41" t="s">
        <v>337</v>
      </c>
      <c r="R20" s="42" t="s">
        <v>338</v>
      </c>
      <c r="S20" s="301"/>
      <c r="T20" s="28"/>
      <c r="U20" s="28"/>
      <c r="V20" s="28"/>
      <c r="W20" s="28"/>
      <c r="X20" s="28"/>
      <c r="Y20" s="28"/>
      <c r="Z20" s="27"/>
      <c r="AA20" s="27"/>
      <c r="AB20" s="27"/>
    </row>
    <row r="21" spans="1:28" s="2" customFormat="1" ht="18.75" x14ac:dyDescent="0.2">
      <c r="A21" s="41">
        <v>1</v>
      </c>
      <c r="B21" s="44">
        <v>2</v>
      </c>
      <c r="C21" s="41">
        <v>3</v>
      </c>
      <c r="D21" s="44">
        <v>4</v>
      </c>
      <c r="E21" s="41">
        <v>5</v>
      </c>
      <c r="F21" s="44">
        <v>6</v>
      </c>
      <c r="G21" s="148">
        <v>7</v>
      </c>
      <c r="H21" s="149">
        <v>8</v>
      </c>
      <c r="I21" s="148">
        <v>9</v>
      </c>
      <c r="J21" s="149">
        <v>10</v>
      </c>
      <c r="K21" s="148">
        <v>11</v>
      </c>
      <c r="L21" s="149">
        <v>12</v>
      </c>
      <c r="M21" s="148">
        <v>13</v>
      </c>
      <c r="N21" s="149">
        <v>14</v>
      </c>
      <c r="O21" s="148">
        <v>15</v>
      </c>
      <c r="P21" s="149">
        <v>16</v>
      </c>
      <c r="Q21" s="148">
        <v>17</v>
      </c>
      <c r="R21" s="149">
        <v>18</v>
      </c>
      <c r="S21" s="148">
        <v>19</v>
      </c>
      <c r="T21" s="28"/>
      <c r="U21" s="28"/>
      <c r="V21" s="28"/>
      <c r="W21" s="28"/>
      <c r="X21" s="28"/>
      <c r="Y21" s="28"/>
      <c r="Z21" s="27"/>
      <c r="AA21" s="27"/>
      <c r="AB21" s="27"/>
    </row>
    <row r="22" spans="1:28" s="2" customFormat="1" ht="32.25" customHeight="1" x14ac:dyDescent="0.2">
      <c r="A22" s="186" t="s">
        <v>489</v>
      </c>
      <c r="B22" s="186" t="s">
        <v>489</v>
      </c>
      <c r="C22" s="186" t="s">
        <v>489</v>
      </c>
      <c r="D22" s="186" t="s">
        <v>489</v>
      </c>
      <c r="E22" s="186" t="s">
        <v>489</v>
      </c>
      <c r="F22" s="186" t="s">
        <v>489</v>
      </c>
      <c r="G22" s="186" t="s">
        <v>489</v>
      </c>
      <c r="H22" s="186" t="s">
        <v>489</v>
      </c>
      <c r="I22" s="186" t="s">
        <v>489</v>
      </c>
      <c r="J22" s="186" t="s">
        <v>489</v>
      </c>
      <c r="K22" s="186" t="s">
        <v>489</v>
      </c>
      <c r="L22" s="186" t="s">
        <v>489</v>
      </c>
      <c r="M22" s="186" t="s">
        <v>489</v>
      </c>
      <c r="N22" s="186" t="s">
        <v>489</v>
      </c>
      <c r="O22" s="186" t="s">
        <v>489</v>
      </c>
      <c r="P22" s="186" t="s">
        <v>489</v>
      </c>
      <c r="Q22" s="186" t="s">
        <v>489</v>
      </c>
      <c r="R22" s="186" t="s">
        <v>489</v>
      </c>
      <c r="S22" s="186" t="s">
        <v>489</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7"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tr">
        <f>'[1]1.Титульный лист'!C3</f>
        <v>от «05» мая 2016 г. №380</v>
      </c>
    </row>
    <row r="4" spans="1:28" s="10" customFormat="1" ht="18.75" customHeight="1" x14ac:dyDescent="0.2">
      <c r="A4" s="305" t="str">
        <f>'1. паспорт местоположение'!A5:C5</f>
        <v>Год раскрытия информации: 2022 год</v>
      </c>
      <c r="B4" s="305"/>
      <c r="C4" s="305"/>
      <c r="D4" s="305"/>
      <c r="E4" s="305"/>
      <c r="F4" s="305"/>
      <c r="G4" s="305"/>
      <c r="H4" s="305"/>
      <c r="I4" s="305"/>
      <c r="J4" s="305"/>
      <c r="K4" s="305"/>
      <c r="L4" s="305"/>
      <c r="M4" s="305"/>
      <c r="N4" s="305"/>
      <c r="O4" s="305"/>
      <c r="P4" s="305"/>
      <c r="Q4" s="305"/>
      <c r="R4" s="305"/>
      <c r="S4" s="305"/>
    </row>
    <row r="5" spans="1:28" s="10" customFormat="1" ht="15.75" x14ac:dyDescent="0.2">
      <c r="A5" s="15"/>
    </row>
    <row r="6" spans="1:28" s="10" customFormat="1" ht="18.75" x14ac:dyDescent="0.2">
      <c r="A6" s="294" t="s">
        <v>10</v>
      </c>
      <c r="B6" s="294"/>
      <c r="C6" s="294"/>
      <c r="D6" s="294"/>
      <c r="E6" s="294"/>
      <c r="F6" s="294"/>
      <c r="G6" s="294"/>
      <c r="H6" s="294"/>
      <c r="I6" s="294"/>
      <c r="J6" s="294"/>
      <c r="K6" s="294"/>
      <c r="L6" s="294"/>
      <c r="M6" s="294"/>
      <c r="N6" s="294"/>
      <c r="O6" s="294"/>
      <c r="P6" s="294"/>
      <c r="Q6" s="294"/>
      <c r="R6" s="294"/>
      <c r="S6" s="294"/>
      <c r="T6" s="151"/>
      <c r="U6" s="151"/>
      <c r="V6" s="151"/>
      <c r="W6" s="151"/>
      <c r="X6" s="151"/>
      <c r="Y6" s="151"/>
      <c r="Z6" s="151"/>
      <c r="AA6" s="151"/>
      <c r="AB6" s="151"/>
    </row>
    <row r="7" spans="1:28" s="10" customFormat="1" ht="18.75" x14ac:dyDescent="0.2">
      <c r="A7" s="294"/>
      <c r="B7" s="294"/>
      <c r="C7" s="294"/>
      <c r="D7" s="294"/>
      <c r="E7" s="294"/>
      <c r="F7" s="294"/>
      <c r="G7" s="294"/>
      <c r="H7" s="294"/>
      <c r="I7" s="294"/>
      <c r="J7" s="294"/>
      <c r="K7" s="294"/>
      <c r="L7" s="294"/>
      <c r="M7" s="294"/>
      <c r="N7" s="294"/>
      <c r="O7" s="294"/>
      <c r="P7" s="294"/>
      <c r="Q7" s="294"/>
      <c r="R7" s="294"/>
      <c r="S7" s="294"/>
      <c r="T7" s="151"/>
      <c r="U7" s="151"/>
      <c r="V7" s="151"/>
      <c r="W7" s="151"/>
      <c r="X7" s="151"/>
      <c r="Y7" s="151"/>
      <c r="Z7" s="151"/>
      <c r="AA7" s="151"/>
      <c r="AB7" s="151"/>
    </row>
    <row r="8" spans="1:28" s="10" customFormat="1" ht="18.75" x14ac:dyDescent="0.2">
      <c r="A8" s="295" t="str">
        <f>'1. паспорт местоположение'!A9:C9</f>
        <v xml:space="preserve">ГУП "Региональные электрические сети "РБ  </v>
      </c>
      <c r="B8" s="295"/>
      <c r="C8" s="295"/>
      <c r="D8" s="295"/>
      <c r="E8" s="295"/>
      <c r="F8" s="295"/>
      <c r="G8" s="295"/>
      <c r="H8" s="295"/>
      <c r="I8" s="295"/>
      <c r="J8" s="295"/>
      <c r="K8" s="295"/>
      <c r="L8" s="295"/>
      <c r="M8" s="295"/>
      <c r="N8" s="295"/>
      <c r="O8" s="295"/>
      <c r="P8" s="295"/>
      <c r="Q8" s="295"/>
      <c r="R8" s="295"/>
      <c r="S8" s="295"/>
      <c r="T8" s="151"/>
      <c r="U8" s="151"/>
      <c r="V8" s="151"/>
      <c r="W8" s="151"/>
      <c r="X8" s="151"/>
      <c r="Y8" s="151"/>
      <c r="Z8" s="151"/>
      <c r="AA8" s="151"/>
      <c r="AB8" s="151"/>
    </row>
    <row r="9" spans="1:28" s="10" customFormat="1" ht="18.75" x14ac:dyDescent="0.2">
      <c r="A9" s="291" t="s">
        <v>9</v>
      </c>
      <c r="B9" s="291"/>
      <c r="C9" s="291"/>
      <c r="D9" s="291"/>
      <c r="E9" s="291"/>
      <c r="F9" s="291"/>
      <c r="G9" s="291"/>
      <c r="H9" s="291"/>
      <c r="I9" s="291"/>
      <c r="J9" s="291"/>
      <c r="K9" s="291"/>
      <c r="L9" s="291"/>
      <c r="M9" s="291"/>
      <c r="N9" s="291"/>
      <c r="O9" s="291"/>
      <c r="P9" s="291"/>
      <c r="Q9" s="291"/>
      <c r="R9" s="291"/>
      <c r="S9" s="291"/>
      <c r="T9" s="151"/>
      <c r="U9" s="151"/>
      <c r="V9" s="151"/>
      <c r="W9" s="151"/>
      <c r="X9" s="151"/>
      <c r="Y9" s="151"/>
      <c r="Z9" s="151"/>
      <c r="AA9" s="151"/>
      <c r="AB9" s="151"/>
    </row>
    <row r="10" spans="1:28" s="10" customFormat="1" ht="18.75" x14ac:dyDescent="0.2">
      <c r="A10" s="294"/>
      <c r="B10" s="294"/>
      <c r="C10" s="294"/>
      <c r="D10" s="294"/>
      <c r="E10" s="294"/>
      <c r="F10" s="294"/>
      <c r="G10" s="294"/>
      <c r="H10" s="294"/>
      <c r="I10" s="294"/>
      <c r="J10" s="294"/>
      <c r="K10" s="294"/>
      <c r="L10" s="294"/>
      <c r="M10" s="294"/>
      <c r="N10" s="294"/>
      <c r="O10" s="294"/>
      <c r="P10" s="294"/>
      <c r="Q10" s="294"/>
      <c r="R10" s="294"/>
      <c r="S10" s="294"/>
      <c r="T10" s="151"/>
      <c r="U10" s="151"/>
      <c r="V10" s="151"/>
      <c r="W10" s="151"/>
      <c r="X10" s="151"/>
      <c r="Y10" s="151"/>
      <c r="Z10" s="151"/>
      <c r="AA10" s="151"/>
      <c r="AB10" s="151"/>
    </row>
    <row r="11" spans="1:28" s="10" customFormat="1" ht="18.75" x14ac:dyDescent="0.2">
      <c r="A11" s="304" t="str">
        <f>'1. паспорт местоположение'!A12:C12</f>
        <v>L_ 2022_06_Ц_3</v>
      </c>
      <c r="B11" s="304"/>
      <c r="C11" s="304"/>
      <c r="D11" s="304"/>
      <c r="E11" s="304"/>
      <c r="F11" s="304"/>
      <c r="G11" s="304"/>
      <c r="H11" s="304"/>
      <c r="I11" s="304"/>
      <c r="J11" s="304"/>
      <c r="K11" s="304"/>
      <c r="L11" s="304"/>
      <c r="M11" s="304"/>
      <c r="N11" s="304"/>
      <c r="O11" s="304"/>
      <c r="P11" s="304"/>
      <c r="Q11" s="304"/>
      <c r="R11" s="304"/>
      <c r="S11" s="304"/>
      <c r="T11" s="151"/>
      <c r="U11" s="151"/>
      <c r="V11" s="151"/>
      <c r="W11" s="151"/>
      <c r="X11" s="151"/>
      <c r="Y11" s="151"/>
      <c r="Z11" s="151"/>
      <c r="AA11" s="151"/>
      <c r="AB11" s="151"/>
    </row>
    <row r="12" spans="1:28" s="10" customFormat="1" ht="18.75" x14ac:dyDescent="0.2">
      <c r="A12" s="291" t="s">
        <v>8</v>
      </c>
      <c r="B12" s="291"/>
      <c r="C12" s="291"/>
      <c r="D12" s="291"/>
      <c r="E12" s="291"/>
      <c r="F12" s="291"/>
      <c r="G12" s="291"/>
      <c r="H12" s="291"/>
      <c r="I12" s="291"/>
      <c r="J12" s="291"/>
      <c r="K12" s="291"/>
      <c r="L12" s="291"/>
      <c r="M12" s="291"/>
      <c r="N12" s="291"/>
      <c r="O12" s="291"/>
      <c r="P12" s="291"/>
      <c r="Q12" s="291"/>
      <c r="R12" s="291"/>
      <c r="S12" s="291"/>
      <c r="T12" s="151"/>
      <c r="U12" s="151"/>
      <c r="V12" s="151"/>
      <c r="W12" s="151"/>
      <c r="X12" s="151"/>
      <c r="Y12" s="151"/>
      <c r="Z12" s="151"/>
      <c r="AA12" s="151"/>
      <c r="AB12" s="151"/>
    </row>
    <row r="13" spans="1:28" s="10" customFormat="1" ht="15.75" customHeight="1" x14ac:dyDescent="0.2">
      <c r="A13" s="302"/>
      <c r="B13" s="302"/>
      <c r="C13" s="302"/>
      <c r="D13" s="302"/>
      <c r="E13" s="302"/>
      <c r="F13" s="302"/>
      <c r="G13" s="302"/>
      <c r="H13" s="302"/>
      <c r="I13" s="302"/>
      <c r="J13" s="302"/>
      <c r="K13" s="302"/>
      <c r="L13" s="302"/>
      <c r="M13" s="302"/>
      <c r="N13" s="302"/>
      <c r="O13" s="302"/>
      <c r="P13" s="302"/>
      <c r="Q13" s="302"/>
      <c r="R13" s="302"/>
      <c r="S13" s="302"/>
      <c r="T13" s="227"/>
      <c r="U13" s="227"/>
      <c r="V13" s="227"/>
      <c r="W13" s="227"/>
      <c r="X13" s="227"/>
      <c r="Y13" s="227"/>
      <c r="Z13" s="227"/>
      <c r="AA13" s="227"/>
      <c r="AB13" s="227"/>
    </row>
    <row r="14" spans="1:28" s="2" customFormat="1" ht="15.75" x14ac:dyDescent="0.2">
      <c r="A14" s="295" t="str">
        <f>'1. паспорт местоположение'!A15:C15</f>
        <v>ПИРы по зоне ПО ЦЭС на мероприятия ИП 2023-2024 год</v>
      </c>
      <c r="B14" s="295"/>
      <c r="C14" s="295"/>
      <c r="D14" s="295"/>
      <c r="E14" s="295"/>
      <c r="F14" s="295"/>
      <c r="G14" s="295"/>
      <c r="H14" s="295"/>
      <c r="I14" s="295"/>
      <c r="J14" s="295"/>
      <c r="K14" s="295"/>
      <c r="L14" s="295"/>
      <c r="M14" s="295"/>
      <c r="N14" s="295"/>
      <c r="O14" s="295"/>
      <c r="P14" s="295"/>
      <c r="Q14" s="295"/>
      <c r="R14" s="295"/>
      <c r="S14" s="295"/>
      <c r="T14" s="152"/>
      <c r="U14" s="152"/>
      <c r="V14" s="152"/>
      <c r="W14" s="152"/>
      <c r="X14" s="152"/>
      <c r="Y14" s="152"/>
      <c r="Z14" s="152"/>
      <c r="AA14" s="152"/>
      <c r="AB14" s="152"/>
    </row>
    <row r="15" spans="1:28" s="2" customFormat="1" ht="15" customHeight="1" x14ac:dyDescent="0.2">
      <c r="A15" s="291" t="s">
        <v>7</v>
      </c>
      <c r="B15" s="291"/>
      <c r="C15" s="291"/>
      <c r="D15" s="291"/>
      <c r="E15" s="291"/>
      <c r="F15" s="291"/>
      <c r="G15" s="291"/>
      <c r="H15" s="291"/>
      <c r="I15" s="291"/>
      <c r="J15" s="291"/>
      <c r="K15" s="291"/>
      <c r="L15" s="291"/>
      <c r="M15" s="291"/>
      <c r="N15" s="291"/>
      <c r="O15" s="291"/>
      <c r="P15" s="291"/>
      <c r="Q15" s="291"/>
      <c r="R15" s="291"/>
      <c r="S15" s="291"/>
      <c r="T15" s="153"/>
      <c r="U15" s="153"/>
      <c r="V15" s="153"/>
      <c r="W15" s="153"/>
      <c r="X15" s="153"/>
      <c r="Y15" s="153"/>
      <c r="Z15" s="153"/>
      <c r="AA15" s="153"/>
      <c r="AB15" s="153"/>
    </row>
    <row r="16" spans="1:28" s="2" customFormat="1" ht="15" customHeight="1" x14ac:dyDescent="0.2">
      <c r="A16" s="302"/>
      <c r="B16" s="302"/>
      <c r="C16" s="302"/>
      <c r="D16" s="302"/>
      <c r="E16" s="302"/>
      <c r="F16" s="302"/>
      <c r="G16" s="302"/>
      <c r="H16" s="302"/>
      <c r="I16" s="302"/>
      <c r="J16" s="302"/>
      <c r="K16" s="302"/>
      <c r="L16" s="302"/>
      <c r="M16" s="302"/>
      <c r="N16" s="302"/>
      <c r="O16" s="302"/>
      <c r="P16" s="302"/>
      <c r="Q16" s="302"/>
      <c r="R16" s="302"/>
      <c r="S16" s="302"/>
      <c r="T16" s="227"/>
      <c r="U16" s="227"/>
      <c r="V16" s="227"/>
      <c r="W16" s="227"/>
      <c r="X16" s="227"/>
      <c r="Y16" s="227"/>
    </row>
    <row r="17" spans="1:28" s="2" customFormat="1" ht="45.75" customHeight="1" x14ac:dyDescent="0.2">
      <c r="A17" s="292" t="s">
        <v>447</v>
      </c>
      <c r="B17" s="292"/>
      <c r="C17" s="292"/>
      <c r="D17" s="292"/>
      <c r="E17" s="292"/>
      <c r="F17" s="292"/>
      <c r="G17" s="292"/>
      <c r="H17" s="292"/>
      <c r="I17" s="292"/>
      <c r="J17" s="292"/>
      <c r="K17" s="292"/>
      <c r="L17" s="292"/>
      <c r="M17" s="292"/>
      <c r="N17" s="292"/>
      <c r="O17" s="292"/>
      <c r="P17" s="292"/>
      <c r="Q17" s="292"/>
      <c r="R17" s="292"/>
      <c r="S17" s="292"/>
      <c r="T17" s="5"/>
      <c r="U17" s="5"/>
      <c r="V17" s="5"/>
      <c r="W17" s="5"/>
      <c r="X17" s="5"/>
      <c r="Y17" s="5"/>
      <c r="Z17" s="5"/>
      <c r="AA17" s="5"/>
      <c r="AB17" s="5"/>
    </row>
    <row r="18" spans="1:28" s="2" customFormat="1" ht="15" customHeight="1" x14ac:dyDescent="0.2">
      <c r="A18" s="303"/>
      <c r="B18" s="303"/>
      <c r="C18" s="303"/>
      <c r="D18" s="303"/>
      <c r="E18" s="303"/>
      <c r="F18" s="303"/>
      <c r="G18" s="303"/>
      <c r="H18" s="303"/>
      <c r="I18" s="303"/>
      <c r="J18" s="303"/>
      <c r="K18" s="303"/>
      <c r="L18" s="303"/>
      <c r="M18" s="303"/>
      <c r="N18" s="303"/>
      <c r="O18" s="303"/>
      <c r="P18" s="303"/>
      <c r="Q18" s="303"/>
      <c r="R18" s="303"/>
      <c r="S18" s="303"/>
      <c r="T18" s="227"/>
      <c r="U18" s="227"/>
      <c r="V18" s="227"/>
      <c r="W18" s="227"/>
      <c r="X18" s="227"/>
      <c r="Y18" s="227"/>
    </row>
    <row r="19" spans="1:28" s="2" customFormat="1" ht="54" customHeight="1" x14ac:dyDescent="0.2">
      <c r="A19" s="298" t="s">
        <v>6</v>
      </c>
      <c r="B19" s="298" t="s">
        <v>100</v>
      </c>
      <c r="C19" s="299" t="s">
        <v>341</v>
      </c>
      <c r="D19" s="298" t="s">
        <v>340</v>
      </c>
      <c r="E19" s="298" t="s">
        <v>99</v>
      </c>
      <c r="F19" s="298" t="s">
        <v>98</v>
      </c>
      <c r="G19" s="298" t="s">
        <v>336</v>
      </c>
      <c r="H19" s="298" t="s">
        <v>97</v>
      </c>
      <c r="I19" s="298" t="s">
        <v>96</v>
      </c>
      <c r="J19" s="298" t="s">
        <v>95</v>
      </c>
      <c r="K19" s="298" t="s">
        <v>94</v>
      </c>
      <c r="L19" s="298" t="s">
        <v>93</v>
      </c>
      <c r="M19" s="298" t="s">
        <v>92</v>
      </c>
      <c r="N19" s="298" t="s">
        <v>91</v>
      </c>
      <c r="O19" s="298" t="s">
        <v>90</v>
      </c>
      <c r="P19" s="298" t="s">
        <v>89</v>
      </c>
      <c r="Q19" s="298" t="s">
        <v>339</v>
      </c>
      <c r="R19" s="298"/>
      <c r="S19" s="301" t="s">
        <v>441</v>
      </c>
      <c r="T19" s="227"/>
      <c r="U19" s="227"/>
      <c r="V19" s="227"/>
      <c r="W19" s="227"/>
      <c r="X19" s="227"/>
      <c r="Y19" s="227"/>
    </row>
    <row r="20" spans="1:28" s="2" customFormat="1" ht="180.75" customHeight="1" x14ac:dyDescent="0.2">
      <c r="A20" s="298"/>
      <c r="B20" s="298"/>
      <c r="C20" s="300"/>
      <c r="D20" s="298"/>
      <c r="E20" s="298"/>
      <c r="F20" s="298"/>
      <c r="G20" s="298"/>
      <c r="H20" s="298"/>
      <c r="I20" s="298"/>
      <c r="J20" s="298"/>
      <c r="K20" s="298"/>
      <c r="L20" s="298"/>
      <c r="M20" s="298"/>
      <c r="N20" s="298"/>
      <c r="O20" s="298"/>
      <c r="P20" s="298"/>
      <c r="Q20" s="228" t="s">
        <v>337</v>
      </c>
      <c r="R20" s="230" t="s">
        <v>338</v>
      </c>
      <c r="S20" s="301"/>
      <c r="T20" s="227"/>
      <c r="U20" s="227"/>
      <c r="V20" s="227"/>
      <c r="W20" s="227"/>
      <c r="X20" s="227"/>
      <c r="Y20" s="227"/>
    </row>
    <row r="21" spans="1:28" s="2" customFormat="1" ht="18.75" x14ac:dyDescent="0.2">
      <c r="A21" s="228">
        <v>1</v>
      </c>
      <c r="B21" s="229">
        <v>2</v>
      </c>
      <c r="C21" s="228">
        <v>3</v>
      </c>
      <c r="D21" s="229">
        <v>4</v>
      </c>
      <c r="E21" s="228">
        <v>5</v>
      </c>
      <c r="F21" s="229">
        <v>6</v>
      </c>
      <c r="G21" s="228">
        <v>7</v>
      </c>
      <c r="H21" s="229">
        <v>8</v>
      </c>
      <c r="I21" s="228">
        <v>9</v>
      </c>
      <c r="J21" s="229">
        <v>10</v>
      </c>
      <c r="K21" s="228">
        <v>11</v>
      </c>
      <c r="L21" s="229">
        <v>12</v>
      </c>
      <c r="M21" s="228">
        <v>13</v>
      </c>
      <c r="N21" s="229">
        <v>14</v>
      </c>
      <c r="O21" s="228">
        <v>15</v>
      </c>
      <c r="P21" s="229">
        <v>16</v>
      </c>
      <c r="Q21" s="228">
        <v>17</v>
      </c>
      <c r="R21" s="229">
        <v>18</v>
      </c>
      <c r="S21" s="228">
        <v>19</v>
      </c>
      <c r="T21" s="227"/>
      <c r="U21" s="227"/>
      <c r="V21" s="227"/>
      <c r="W21" s="227"/>
      <c r="X21" s="227"/>
      <c r="Y21" s="227"/>
    </row>
    <row r="22" spans="1:28" s="2" customFormat="1" ht="32.25" customHeight="1" x14ac:dyDescent="0.2">
      <c r="A22" s="228"/>
      <c r="B22" s="229" t="s">
        <v>489</v>
      </c>
      <c r="C22" s="229" t="s">
        <v>489</v>
      </c>
      <c r="D22" s="229" t="s">
        <v>489</v>
      </c>
      <c r="E22" s="229" t="s">
        <v>489</v>
      </c>
      <c r="F22" s="229" t="s">
        <v>489</v>
      </c>
      <c r="G22" s="229" t="s">
        <v>489</v>
      </c>
      <c r="H22" s="229" t="s">
        <v>489</v>
      </c>
      <c r="I22" s="229" t="s">
        <v>489</v>
      </c>
      <c r="J22" s="229" t="s">
        <v>489</v>
      </c>
      <c r="K22" s="229" t="s">
        <v>489</v>
      </c>
      <c r="L22" s="229" t="s">
        <v>489</v>
      </c>
      <c r="M22" s="229" t="s">
        <v>489</v>
      </c>
      <c r="N22" s="229" t="s">
        <v>489</v>
      </c>
      <c r="O22" s="229" t="s">
        <v>489</v>
      </c>
      <c r="P22" s="229" t="s">
        <v>489</v>
      </c>
      <c r="Q22" s="229" t="s">
        <v>489</v>
      </c>
      <c r="R22" s="229" t="s">
        <v>489</v>
      </c>
      <c r="S22" s="229" t="s">
        <v>489</v>
      </c>
      <c r="T22" s="227"/>
      <c r="U22" s="227"/>
      <c r="V22" s="227"/>
      <c r="W22" s="227"/>
      <c r="X22" s="227"/>
      <c r="Y22" s="227"/>
    </row>
    <row r="23" spans="1:28" ht="20.25" customHeight="1" x14ac:dyDescent="0.25">
      <c r="A23" s="231"/>
      <c r="B23" s="229" t="s">
        <v>514</v>
      </c>
      <c r="C23" s="229"/>
      <c r="D23" s="229"/>
      <c r="E23" s="231" t="s">
        <v>515</v>
      </c>
      <c r="F23" s="231" t="s">
        <v>515</v>
      </c>
      <c r="G23" s="231" t="s">
        <v>515</v>
      </c>
      <c r="H23" s="231"/>
      <c r="I23" s="231"/>
      <c r="J23" s="231"/>
      <c r="K23" s="231"/>
      <c r="L23" s="231"/>
      <c r="M23" s="231"/>
      <c r="N23" s="231"/>
      <c r="O23" s="231"/>
      <c r="P23" s="231"/>
      <c r="Q23" s="232"/>
      <c r="R23" s="233"/>
      <c r="S23" s="233"/>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60" zoomScaleNormal="60" workbookViewId="0">
      <selection activeCell="R26" sqref="R26"/>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90" t="str">
        <f>'1. паспорт местоположение'!$A$5</f>
        <v>Год раскрытия информации: 2022 год</v>
      </c>
      <c r="B6" s="290"/>
      <c r="C6" s="290"/>
      <c r="D6" s="290"/>
      <c r="E6" s="290"/>
      <c r="F6" s="290"/>
      <c r="G6" s="290"/>
      <c r="H6" s="290"/>
      <c r="I6" s="290"/>
      <c r="J6" s="290"/>
      <c r="K6" s="290"/>
      <c r="L6" s="290"/>
      <c r="M6" s="290"/>
      <c r="N6" s="290"/>
      <c r="O6" s="290"/>
      <c r="P6" s="290"/>
      <c r="Q6" s="290"/>
      <c r="R6" s="290"/>
      <c r="S6" s="290"/>
      <c r="T6" s="290"/>
    </row>
    <row r="7" spans="1:20" s="10" customFormat="1" x14ac:dyDescent="0.2">
      <c r="A7" s="15"/>
      <c r="H7" s="14"/>
    </row>
    <row r="8" spans="1:20" s="10" customFormat="1" ht="18.75" x14ac:dyDescent="0.2">
      <c r="A8" s="294" t="s">
        <v>10</v>
      </c>
      <c r="B8" s="294"/>
      <c r="C8" s="294"/>
      <c r="D8" s="294"/>
      <c r="E8" s="294"/>
      <c r="F8" s="294"/>
      <c r="G8" s="294"/>
      <c r="H8" s="294"/>
      <c r="I8" s="294"/>
      <c r="J8" s="294"/>
      <c r="K8" s="294"/>
      <c r="L8" s="294"/>
      <c r="M8" s="294"/>
      <c r="N8" s="294"/>
      <c r="O8" s="294"/>
      <c r="P8" s="294"/>
      <c r="Q8" s="294"/>
      <c r="R8" s="294"/>
      <c r="S8" s="294"/>
      <c r="T8" s="294"/>
    </row>
    <row r="9" spans="1:20" s="10" customFormat="1" ht="18.75" x14ac:dyDescent="0.2">
      <c r="A9" s="294"/>
      <c r="B9" s="294"/>
      <c r="C9" s="294"/>
      <c r="D9" s="294"/>
      <c r="E9" s="294"/>
      <c r="F9" s="294"/>
      <c r="G9" s="294"/>
      <c r="H9" s="294"/>
      <c r="I9" s="294"/>
      <c r="J9" s="294"/>
      <c r="K9" s="294"/>
      <c r="L9" s="294"/>
      <c r="M9" s="294"/>
      <c r="N9" s="294"/>
      <c r="O9" s="294"/>
      <c r="P9" s="294"/>
      <c r="Q9" s="294"/>
      <c r="R9" s="294"/>
      <c r="S9" s="294"/>
      <c r="T9" s="294"/>
    </row>
    <row r="10" spans="1:20" s="10" customFormat="1" ht="18.75" customHeight="1" x14ac:dyDescent="0.2">
      <c r="A10" s="295" t="str">
        <f>'1. паспорт местоположение'!A9:C9</f>
        <v xml:space="preserve">ГУП "Региональные электрические сети "РБ  </v>
      </c>
      <c r="B10" s="295"/>
      <c r="C10" s="295"/>
      <c r="D10" s="295"/>
      <c r="E10" s="295"/>
      <c r="F10" s="295"/>
      <c r="G10" s="295"/>
      <c r="H10" s="295"/>
      <c r="I10" s="295"/>
      <c r="J10" s="295"/>
      <c r="K10" s="295"/>
      <c r="L10" s="295"/>
      <c r="M10" s="295"/>
      <c r="N10" s="295"/>
      <c r="O10" s="295"/>
      <c r="P10" s="295"/>
      <c r="Q10" s="295"/>
      <c r="R10" s="295"/>
      <c r="S10" s="295"/>
      <c r="T10" s="295"/>
    </row>
    <row r="11" spans="1:20" s="10" customFormat="1" ht="18.75" customHeight="1" x14ac:dyDescent="0.2">
      <c r="A11" s="291" t="s">
        <v>9</v>
      </c>
      <c r="B11" s="291"/>
      <c r="C11" s="291"/>
      <c r="D11" s="291"/>
      <c r="E11" s="291"/>
      <c r="F11" s="291"/>
      <c r="G11" s="291"/>
      <c r="H11" s="291"/>
      <c r="I11" s="291"/>
      <c r="J11" s="291"/>
      <c r="K11" s="291"/>
      <c r="L11" s="291"/>
      <c r="M11" s="291"/>
      <c r="N11" s="291"/>
      <c r="O11" s="291"/>
      <c r="P11" s="291"/>
      <c r="Q11" s="291"/>
      <c r="R11" s="291"/>
      <c r="S11" s="291"/>
      <c r="T11" s="291"/>
    </row>
    <row r="12" spans="1:20" s="10" customFormat="1" ht="18.75" x14ac:dyDescent="0.2">
      <c r="A12" s="294"/>
      <c r="B12" s="294"/>
      <c r="C12" s="294"/>
      <c r="D12" s="294"/>
      <c r="E12" s="294"/>
      <c r="F12" s="294"/>
      <c r="G12" s="294"/>
      <c r="H12" s="294"/>
      <c r="I12" s="294"/>
      <c r="J12" s="294"/>
      <c r="K12" s="294"/>
      <c r="L12" s="294"/>
      <c r="M12" s="294"/>
      <c r="N12" s="294"/>
      <c r="O12" s="294"/>
      <c r="P12" s="294"/>
      <c r="Q12" s="294"/>
      <c r="R12" s="294"/>
      <c r="S12" s="294"/>
      <c r="T12" s="294"/>
    </row>
    <row r="13" spans="1:20" s="10" customFormat="1" ht="18.75" customHeight="1" x14ac:dyDescent="0.2">
      <c r="A13" s="296" t="str">
        <f>'1. паспорт местоположение'!$A$12</f>
        <v>L_ 2022_06_Ц_3</v>
      </c>
      <c r="B13" s="296"/>
      <c r="C13" s="296"/>
      <c r="D13" s="296"/>
      <c r="E13" s="296"/>
      <c r="F13" s="296"/>
      <c r="G13" s="296"/>
      <c r="H13" s="296"/>
      <c r="I13" s="296"/>
      <c r="J13" s="296"/>
      <c r="K13" s="296"/>
      <c r="L13" s="296"/>
      <c r="M13" s="296"/>
      <c r="N13" s="296"/>
      <c r="O13" s="296"/>
      <c r="P13" s="296"/>
      <c r="Q13" s="296"/>
      <c r="R13" s="296"/>
      <c r="S13" s="296"/>
      <c r="T13" s="296"/>
    </row>
    <row r="14" spans="1:20" s="10" customFormat="1" ht="18.75" customHeight="1" x14ac:dyDescent="0.2">
      <c r="A14" s="291" t="s">
        <v>8</v>
      </c>
      <c r="B14" s="291"/>
      <c r="C14" s="291"/>
      <c r="D14" s="291"/>
      <c r="E14" s="291"/>
      <c r="F14" s="291"/>
      <c r="G14" s="291"/>
      <c r="H14" s="291"/>
      <c r="I14" s="291"/>
      <c r="J14" s="291"/>
      <c r="K14" s="291"/>
      <c r="L14" s="291"/>
      <c r="M14" s="291"/>
      <c r="N14" s="291"/>
      <c r="O14" s="291"/>
      <c r="P14" s="291"/>
      <c r="Q14" s="291"/>
      <c r="R14" s="291"/>
      <c r="S14" s="291"/>
      <c r="T14" s="291"/>
    </row>
    <row r="15" spans="1:20" s="7" customFormat="1" ht="15.75" customHeight="1" x14ac:dyDescent="0.2">
      <c r="A15" s="297"/>
      <c r="B15" s="297"/>
      <c r="C15" s="297"/>
      <c r="D15" s="297"/>
      <c r="E15" s="297"/>
      <c r="F15" s="297"/>
      <c r="G15" s="297"/>
      <c r="H15" s="297"/>
      <c r="I15" s="297"/>
      <c r="J15" s="297"/>
      <c r="K15" s="297"/>
      <c r="L15" s="297"/>
      <c r="M15" s="297"/>
      <c r="N15" s="297"/>
      <c r="O15" s="297"/>
      <c r="P15" s="297"/>
      <c r="Q15" s="297"/>
      <c r="R15" s="297"/>
      <c r="S15" s="297"/>
      <c r="T15" s="297"/>
    </row>
    <row r="16" spans="1:20" s="2" customFormat="1" x14ac:dyDescent="0.2">
      <c r="A16" s="295" t="str">
        <f>'1. паспорт местоположение'!$A$15</f>
        <v>ПИРы по зоне ПО ЦЭС на мероприятия ИП 2023-2024 год</v>
      </c>
      <c r="B16" s="295"/>
      <c r="C16" s="295"/>
      <c r="D16" s="295"/>
      <c r="E16" s="295"/>
      <c r="F16" s="295"/>
      <c r="G16" s="295"/>
      <c r="H16" s="295"/>
      <c r="I16" s="295"/>
      <c r="J16" s="295"/>
      <c r="K16" s="295"/>
      <c r="L16" s="295"/>
      <c r="M16" s="295"/>
      <c r="N16" s="295"/>
      <c r="O16" s="295"/>
      <c r="P16" s="295"/>
      <c r="Q16" s="295"/>
      <c r="R16" s="295"/>
      <c r="S16" s="295"/>
      <c r="T16" s="295"/>
    </row>
    <row r="17" spans="1:113" s="2" customFormat="1" ht="15" customHeight="1" x14ac:dyDescent="0.2">
      <c r="A17" s="291" t="s">
        <v>7</v>
      </c>
      <c r="B17" s="291"/>
      <c r="C17" s="291"/>
      <c r="D17" s="291"/>
      <c r="E17" s="291"/>
      <c r="F17" s="291"/>
      <c r="G17" s="291"/>
      <c r="H17" s="291"/>
      <c r="I17" s="291"/>
      <c r="J17" s="291"/>
      <c r="K17" s="291"/>
      <c r="L17" s="291"/>
      <c r="M17" s="291"/>
      <c r="N17" s="291"/>
      <c r="O17" s="291"/>
      <c r="P17" s="291"/>
      <c r="Q17" s="291"/>
      <c r="R17" s="291"/>
      <c r="S17" s="291"/>
      <c r="T17" s="291"/>
    </row>
    <row r="18" spans="1:113" s="2" customFormat="1" ht="15" customHeight="1" x14ac:dyDescent="0.2">
      <c r="A18" s="302"/>
      <c r="B18" s="302"/>
      <c r="C18" s="302"/>
      <c r="D18" s="302"/>
      <c r="E18" s="302"/>
      <c r="F18" s="302"/>
      <c r="G18" s="302"/>
      <c r="H18" s="302"/>
      <c r="I18" s="302"/>
      <c r="J18" s="302"/>
      <c r="K18" s="302"/>
      <c r="L18" s="302"/>
      <c r="M18" s="302"/>
      <c r="N18" s="302"/>
      <c r="O18" s="302"/>
      <c r="P18" s="302"/>
      <c r="Q18" s="302"/>
      <c r="R18" s="302"/>
      <c r="S18" s="302"/>
      <c r="T18" s="302"/>
    </row>
    <row r="19" spans="1:113" s="2" customFormat="1" ht="15" customHeight="1" x14ac:dyDescent="0.2">
      <c r="A19" s="293" t="s">
        <v>452</v>
      </c>
      <c r="B19" s="293"/>
      <c r="C19" s="293"/>
      <c r="D19" s="293"/>
      <c r="E19" s="293"/>
      <c r="F19" s="293"/>
      <c r="G19" s="293"/>
      <c r="H19" s="293"/>
      <c r="I19" s="293"/>
      <c r="J19" s="293"/>
      <c r="K19" s="293"/>
      <c r="L19" s="293"/>
      <c r="M19" s="293"/>
      <c r="N19" s="293"/>
      <c r="O19" s="293"/>
      <c r="P19" s="293"/>
      <c r="Q19" s="293"/>
      <c r="R19" s="293"/>
      <c r="S19" s="293"/>
      <c r="T19" s="293"/>
    </row>
    <row r="20" spans="1:113" s="56" customFormat="1" ht="21" customHeight="1" x14ac:dyDescent="0.25">
      <c r="A20" s="319"/>
      <c r="B20" s="319"/>
      <c r="C20" s="319"/>
      <c r="D20" s="319"/>
      <c r="E20" s="319"/>
      <c r="F20" s="319"/>
      <c r="G20" s="319"/>
      <c r="H20" s="319"/>
      <c r="I20" s="319"/>
      <c r="J20" s="319"/>
      <c r="K20" s="319"/>
      <c r="L20" s="319"/>
      <c r="M20" s="319"/>
      <c r="N20" s="319"/>
      <c r="O20" s="319"/>
      <c r="P20" s="319"/>
      <c r="Q20" s="319"/>
      <c r="R20" s="319"/>
      <c r="S20" s="319"/>
      <c r="T20" s="319"/>
    </row>
    <row r="21" spans="1:113" ht="46.5" customHeight="1" x14ac:dyDescent="0.25">
      <c r="A21" s="313" t="s">
        <v>6</v>
      </c>
      <c r="B21" s="306" t="s">
        <v>228</v>
      </c>
      <c r="C21" s="307"/>
      <c r="D21" s="310" t="s">
        <v>122</v>
      </c>
      <c r="E21" s="306" t="s">
        <v>479</v>
      </c>
      <c r="F21" s="307"/>
      <c r="G21" s="306" t="s">
        <v>279</v>
      </c>
      <c r="H21" s="307"/>
      <c r="I21" s="306" t="s">
        <v>121</v>
      </c>
      <c r="J21" s="307"/>
      <c r="K21" s="310" t="s">
        <v>120</v>
      </c>
      <c r="L21" s="306" t="s">
        <v>119</v>
      </c>
      <c r="M21" s="307"/>
      <c r="N21" s="306" t="s">
        <v>476</v>
      </c>
      <c r="O21" s="307"/>
      <c r="P21" s="310" t="s">
        <v>118</v>
      </c>
      <c r="Q21" s="316" t="s">
        <v>117</v>
      </c>
      <c r="R21" s="317"/>
      <c r="S21" s="316" t="s">
        <v>116</v>
      </c>
      <c r="T21" s="318"/>
    </row>
    <row r="22" spans="1:113" ht="204.75" customHeight="1" x14ac:dyDescent="0.25">
      <c r="A22" s="314"/>
      <c r="B22" s="308"/>
      <c r="C22" s="309"/>
      <c r="D22" s="312"/>
      <c r="E22" s="308"/>
      <c r="F22" s="309"/>
      <c r="G22" s="308"/>
      <c r="H22" s="309"/>
      <c r="I22" s="308"/>
      <c r="J22" s="309"/>
      <c r="K22" s="311"/>
      <c r="L22" s="308"/>
      <c r="M22" s="309"/>
      <c r="N22" s="308"/>
      <c r="O22" s="309"/>
      <c r="P22" s="311"/>
      <c r="Q22" s="106" t="s">
        <v>115</v>
      </c>
      <c r="R22" s="106" t="s">
        <v>451</v>
      </c>
      <c r="S22" s="106" t="s">
        <v>114</v>
      </c>
      <c r="T22" s="106" t="s">
        <v>113</v>
      </c>
    </row>
    <row r="23" spans="1:113" ht="51.75" customHeight="1" x14ac:dyDescent="0.25">
      <c r="A23" s="315"/>
      <c r="B23" s="156" t="s">
        <v>111</v>
      </c>
      <c r="C23" s="156" t="s">
        <v>112</v>
      </c>
      <c r="D23" s="311"/>
      <c r="E23" s="156" t="s">
        <v>111</v>
      </c>
      <c r="F23" s="156" t="s">
        <v>112</v>
      </c>
      <c r="G23" s="156" t="s">
        <v>111</v>
      </c>
      <c r="H23" s="156" t="s">
        <v>112</v>
      </c>
      <c r="I23" s="156" t="s">
        <v>111</v>
      </c>
      <c r="J23" s="156" t="s">
        <v>112</v>
      </c>
      <c r="K23" s="156" t="s">
        <v>111</v>
      </c>
      <c r="L23" s="156" t="s">
        <v>111</v>
      </c>
      <c r="M23" s="156" t="s">
        <v>112</v>
      </c>
      <c r="N23" s="156" t="s">
        <v>111</v>
      </c>
      <c r="O23" s="156" t="s">
        <v>112</v>
      </c>
      <c r="P23" s="157"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68.25" customHeight="1" x14ac:dyDescent="0.25">
      <c r="A25" s="57">
        <v>1</v>
      </c>
      <c r="B25" s="198"/>
      <c r="C25" s="198" t="s">
        <v>489</v>
      </c>
      <c r="D25" s="199" t="str">
        <f>C25</f>
        <v>нд</v>
      </c>
      <c r="E25" s="199">
        <f>B25</f>
        <v>0</v>
      </c>
      <c r="F25" s="199" t="str">
        <f>C25</f>
        <v>нд</v>
      </c>
      <c r="G25" s="199">
        <f>B25</f>
        <v>0</v>
      </c>
      <c r="H25" s="199" t="str">
        <f>C25</f>
        <v>нд</v>
      </c>
      <c r="I25" s="198">
        <v>0</v>
      </c>
      <c r="J25" s="198">
        <v>2022</v>
      </c>
      <c r="K25" s="198">
        <f>J25</f>
        <v>2022</v>
      </c>
      <c r="L25" s="198" t="s">
        <v>489</v>
      </c>
      <c r="M25" s="198" t="s">
        <v>489</v>
      </c>
      <c r="N25" s="199" t="s">
        <v>489</v>
      </c>
      <c r="O25" s="199" t="s">
        <v>489</v>
      </c>
      <c r="P25" s="198"/>
      <c r="Q25" s="199" t="s">
        <v>489</v>
      </c>
      <c r="R25" s="198" t="s">
        <v>489</v>
      </c>
      <c r="S25" s="199"/>
      <c r="T25" s="198"/>
    </row>
    <row r="26" spans="1:113" ht="24" customHeight="1" x14ac:dyDescent="0.25">
      <c r="H26" s="200"/>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195" t="s">
        <v>483</v>
      </c>
      <c r="C29" s="195"/>
      <c r="D29" s="195"/>
      <c r="E29" s="195"/>
      <c r="F29" s="195"/>
      <c r="G29" s="195"/>
      <c r="H29" s="52"/>
      <c r="I29" s="195"/>
      <c r="J29" s="195"/>
      <c r="K29" s="195"/>
      <c r="L29" s="195"/>
      <c r="M29" s="195"/>
      <c r="N29" s="195"/>
      <c r="O29" s="195"/>
      <c r="P29" s="195"/>
      <c r="Q29" s="195"/>
      <c r="R29" s="195"/>
    </row>
    <row r="30" spans="1:113" x14ac:dyDescent="0.25">
      <c r="B30" s="52"/>
      <c r="C30" s="52"/>
      <c r="D30" s="52"/>
      <c r="E30" s="52"/>
      <c r="F30" s="52"/>
      <c r="G30" s="52"/>
      <c r="H30" s="195"/>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450</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90" t="str">
        <f>'1. паспорт местоположение'!$A$5</f>
        <v>Год раскрытия информации: 2022 год</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row>
    <row r="6" spans="1:27" s="10" customFormat="1" x14ac:dyDescent="0.2">
      <c r="A6" s="159"/>
      <c r="B6" s="159"/>
      <c r="C6" s="159"/>
      <c r="D6" s="159"/>
      <c r="E6" s="159"/>
      <c r="F6" s="159"/>
      <c r="G6" s="159"/>
      <c r="H6" s="159"/>
      <c r="I6" s="159"/>
      <c r="J6" s="159"/>
      <c r="K6" s="159"/>
      <c r="L6" s="159"/>
      <c r="M6" s="159"/>
      <c r="N6" s="159"/>
      <c r="O6" s="159"/>
      <c r="P6" s="159"/>
      <c r="Q6" s="159"/>
      <c r="R6" s="159"/>
      <c r="S6" s="159"/>
      <c r="T6" s="159"/>
    </row>
    <row r="7" spans="1:27" s="10" customFormat="1" ht="18.75" x14ac:dyDescent="0.2">
      <c r="E7" s="294" t="s">
        <v>10</v>
      </c>
      <c r="F7" s="294"/>
      <c r="G7" s="294"/>
      <c r="H7" s="294"/>
      <c r="I7" s="294"/>
      <c r="J7" s="294"/>
      <c r="K7" s="294"/>
      <c r="L7" s="294"/>
      <c r="M7" s="294"/>
      <c r="N7" s="294"/>
      <c r="O7" s="294"/>
      <c r="P7" s="294"/>
      <c r="Q7" s="294"/>
      <c r="R7" s="294"/>
      <c r="S7" s="294"/>
      <c r="T7" s="294"/>
      <c r="U7" s="294"/>
      <c r="V7" s="294"/>
      <c r="W7" s="294"/>
      <c r="X7" s="294"/>
      <c r="Y7" s="29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95" t="s">
        <v>494</v>
      </c>
      <c r="F9" s="295"/>
      <c r="G9" s="295"/>
      <c r="H9" s="295"/>
      <c r="I9" s="295"/>
      <c r="J9" s="295"/>
      <c r="K9" s="295"/>
      <c r="L9" s="295"/>
      <c r="M9" s="295"/>
      <c r="N9" s="295"/>
      <c r="O9" s="295"/>
      <c r="P9" s="295"/>
      <c r="Q9" s="295"/>
      <c r="R9" s="295"/>
      <c r="S9" s="295"/>
      <c r="T9" s="295"/>
      <c r="U9" s="295"/>
      <c r="V9" s="295"/>
      <c r="W9" s="295"/>
      <c r="X9" s="295"/>
      <c r="Y9" s="295"/>
    </row>
    <row r="10" spans="1:27" s="10" customFormat="1" ht="18.75" customHeight="1" x14ac:dyDescent="0.2">
      <c r="E10" s="291" t="s">
        <v>9</v>
      </c>
      <c r="F10" s="291"/>
      <c r="G10" s="291"/>
      <c r="H10" s="291"/>
      <c r="I10" s="291"/>
      <c r="J10" s="291"/>
      <c r="K10" s="291"/>
      <c r="L10" s="291"/>
      <c r="M10" s="291"/>
      <c r="N10" s="291"/>
      <c r="O10" s="291"/>
      <c r="P10" s="291"/>
      <c r="Q10" s="291"/>
      <c r="R10" s="291"/>
      <c r="S10" s="291"/>
      <c r="T10" s="291"/>
      <c r="U10" s="291"/>
      <c r="V10" s="291"/>
      <c r="W10" s="291"/>
      <c r="X10" s="291"/>
      <c r="Y10" s="29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96" t="str">
        <f>'1. паспорт местоположение'!$A$12</f>
        <v>L_ 2022_06_Ц_3</v>
      </c>
      <c r="F12" s="296"/>
      <c r="G12" s="296"/>
      <c r="H12" s="296"/>
      <c r="I12" s="296"/>
      <c r="J12" s="296"/>
      <c r="K12" s="296"/>
      <c r="L12" s="296"/>
      <c r="M12" s="296"/>
      <c r="N12" s="296"/>
      <c r="O12" s="296"/>
      <c r="P12" s="296"/>
      <c r="Q12" s="296"/>
      <c r="R12" s="296"/>
      <c r="S12" s="296"/>
      <c r="T12" s="296"/>
      <c r="U12" s="296"/>
      <c r="V12" s="296"/>
      <c r="W12" s="296"/>
      <c r="X12" s="296"/>
      <c r="Y12" s="296"/>
    </row>
    <row r="13" spans="1:27" s="10" customFormat="1" ht="18.75" customHeight="1" x14ac:dyDescent="0.2">
      <c r="E13" s="291" t="s">
        <v>8</v>
      </c>
      <c r="F13" s="291"/>
      <c r="G13" s="291"/>
      <c r="H13" s="291"/>
      <c r="I13" s="291"/>
      <c r="J13" s="291"/>
      <c r="K13" s="291"/>
      <c r="L13" s="291"/>
      <c r="M13" s="291"/>
      <c r="N13" s="291"/>
      <c r="O13" s="291"/>
      <c r="P13" s="291"/>
      <c r="Q13" s="291"/>
      <c r="R13" s="291"/>
      <c r="S13" s="291"/>
      <c r="T13" s="291"/>
      <c r="U13" s="291"/>
      <c r="V13" s="291"/>
      <c r="W13" s="291"/>
      <c r="X13" s="291"/>
      <c r="Y13" s="29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95" t="str">
        <f>'1. паспорт местоположение'!$A$15</f>
        <v>ПИРы по зоне ПО ЦЭС на мероприятия ИП 2023-2024 год</v>
      </c>
      <c r="F15" s="295"/>
      <c r="G15" s="295"/>
      <c r="H15" s="295"/>
      <c r="I15" s="295"/>
      <c r="J15" s="295"/>
      <c r="K15" s="295"/>
      <c r="L15" s="295"/>
      <c r="M15" s="295"/>
      <c r="N15" s="295"/>
      <c r="O15" s="295"/>
      <c r="P15" s="295"/>
      <c r="Q15" s="295"/>
      <c r="R15" s="295"/>
      <c r="S15" s="295"/>
      <c r="T15" s="295"/>
      <c r="U15" s="295"/>
      <c r="V15" s="295"/>
      <c r="W15" s="295"/>
      <c r="X15" s="295"/>
      <c r="Y15" s="295"/>
    </row>
    <row r="16" spans="1:27" s="2" customFormat="1" ht="15" customHeight="1" x14ac:dyDescent="0.2">
      <c r="E16" s="291" t="s">
        <v>7</v>
      </c>
      <c r="F16" s="291"/>
      <c r="G16" s="291"/>
      <c r="H16" s="291"/>
      <c r="I16" s="291"/>
      <c r="J16" s="291"/>
      <c r="K16" s="291"/>
      <c r="L16" s="291"/>
      <c r="M16" s="291"/>
      <c r="N16" s="291"/>
      <c r="O16" s="291"/>
      <c r="P16" s="291"/>
      <c r="Q16" s="291"/>
      <c r="R16" s="291"/>
      <c r="S16" s="291"/>
      <c r="T16" s="291"/>
      <c r="U16" s="291"/>
      <c r="V16" s="291"/>
      <c r="W16" s="291"/>
      <c r="X16" s="291"/>
      <c r="Y16" s="29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93"/>
      <c r="F18" s="293"/>
      <c r="G18" s="293"/>
      <c r="H18" s="293"/>
      <c r="I18" s="293"/>
      <c r="J18" s="293"/>
      <c r="K18" s="293"/>
      <c r="L18" s="293"/>
      <c r="M18" s="293"/>
      <c r="N18" s="293"/>
      <c r="O18" s="293"/>
      <c r="P18" s="293"/>
      <c r="Q18" s="293"/>
      <c r="R18" s="293"/>
      <c r="S18" s="293"/>
      <c r="T18" s="293"/>
      <c r="U18" s="293"/>
      <c r="V18" s="293"/>
      <c r="W18" s="293"/>
      <c r="X18" s="293"/>
      <c r="Y18" s="293"/>
    </row>
    <row r="19" spans="1:27" ht="25.5" customHeight="1" x14ac:dyDescent="0.25">
      <c r="A19" s="293" t="s">
        <v>454</v>
      </c>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row>
    <row r="20" spans="1:27" s="56" customFormat="1" ht="21" customHeight="1" x14ac:dyDescent="0.25"/>
    <row r="21" spans="1:27" ht="15.75" customHeight="1" x14ac:dyDescent="0.25">
      <c r="A21" s="320" t="s">
        <v>6</v>
      </c>
      <c r="B21" s="323" t="s">
        <v>460</v>
      </c>
      <c r="C21" s="324"/>
      <c r="D21" s="323" t="s">
        <v>462</v>
      </c>
      <c r="E21" s="324"/>
      <c r="F21" s="316" t="s">
        <v>94</v>
      </c>
      <c r="G21" s="318"/>
      <c r="H21" s="318"/>
      <c r="I21" s="317"/>
      <c r="J21" s="320" t="s">
        <v>463</v>
      </c>
      <c r="K21" s="323" t="s">
        <v>464</v>
      </c>
      <c r="L21" s="324"/>
      <c r="M21" s="323" t="s">
        <v>465</v>
      </c>
      <c r="N21" s="324"/>
      <c r="O21" s="323" t="s">
        <v>453</v>
      </c>
      <c r="P21" s="324"/>
      <c r="Q21" s="323" t="s">
        <v>127</v>
      </c>
      <c r="R21" s="324"/>
      <c r="S21" s="320" t="s">
        <v>126</v>
      </c>
      <c r="T21" s="320" t="s">
        <v>466</v>
      </c>
      <c r="U21" s="320" t="s">
        <v>461</v>
      </c>
      <c r="V21" s="323" t="s">
        <v>125</v>
      </c>
      <c r="W21" s="324"/>
      <c r="X21" s="316" t="s">
        <v>117</v>
      </c>
      <c r="Y21" s="318"/>
      <c r="Z21" s="316" t="s">
        <v>116</v>
      </c>
      <c r="AA21" s="318"/>
    </row>
    <row r="22" spans="1:27" ht="216" customHeight="1" x14ac:dyDescent="0.25">
      <c r="A22" s="321"/>
      <c r="B22" s="325"/>
      <c r="C22" s="326"/>
      <c r="D22" s="325"/>
      <c r="E22" s="326"/>
      <c r="F22" s="316" t="s">
        <v>124</v>
      </c>
      <c r="G22" s="317"/>
      <c r="H22" s="316" t="s">
        <v>123</v>
      </c>
      <c r="I22" s="317"/>
      <c r="J22" s="322"/>
      <c r="K22" s="325"/>
      <c r="L22" s="326"/>
      <c r="M22" s="325"/>
      <c r="N22" s="326"/>
      <c r="O22" s="325"/>
      <c r="P22" s="326"/>
      <c r="Q22" s="325"/>
      <c r="R22" s="326"/>
      <c r="S22" s="322"/>
      <c r="T22" s="322"/>
      <c r="U22" s="322"/>
      <c r="V22" s="325"/>
      <c r="W22" s="326"/>
      <c r="X22" s="106" t="s">
        <v>115</v>
      </c>
      <c r="Y22" s="106" t="s">
        <v>451</v>
      </c>
      <c r="Z22" s="106" t="s">
        <v>114</v>
      </c>
      <c r="AA22" s="106" t="s">
        <v>113</v>
      </c>
    </row>
    <row r="23" spans="1:27" ht="60" customHeight="1" x14ac:dyDescent="0.25">
      <c r="A23" s="322"/>
      <c r="B23" s="154" t="s">
        <v>111</v>
      </c>
      <c r="C23" s="154"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t="s">
        <v>489</v>
      </c>
      <c r="B25" s="112" t="s">
        <v>489</v>
      </c>
      <c r="C25" s="112" t="s">
        <v>489</v>
      </c>
      <c r="D25" s="112" t="s">
        <v>489</v>
      </c>
      <c r="E25" s="112" t="s">
        <v>489</v>
      </c>
      <c r="F25" s="112" t="s">
        <v>489</v>
      </c>
      <c r="G25" s="112" t="s">
        <v>489</v>
      </c>
      <c r="H25" s="112" t="s">
        <v>489</v>
      </c>
      <c r="I25" s="112" t="s">
        <v>489</v>
      </c>
      <c r="J25" s="112" t="s">
        <v>489</v>
      </c>
      <c r="K25" s="112" t="s">
        <v>489</v>
      </c>
      <c r="L25" s="112" t="s">
        <v>489</v>
      </c>
      <c r="M25" s="112" t="s">
        <v>489</v>
      </c>
      <c r="N25" s="112" t="s">
        <v>489</v>
      </c>
      <c r="O25" s="112" t="s">
        <v>489</v>
      </c>
      <c r="P25" s="112" t="s">
        <v>489</v>
      </c>
      <c r="Q25" s="112" t="s">
        <v>489</v>
      </c>
      <c r="R25" s="112" t="s">
        <v>489</v>
      </c>
      <c r="S25" s="112" t="s">
        <v>489</v>
      </c>
      <c r="T25" s="112" t="s">
        <v>489</v>
      </c>
      <c r="U25" s="112" t="s">
        <v>489</v>
      </c>
      <c r="V25" s="112" t="s">
        <v>489</v>
      </c>
      <c r="W25" s="112" t="s">
        <v>489</v>
      </c>
      <c r="X25" s="112" t="s">
        <v>489</v>
      </c>
      <c r="Y25" s="112" t="s">
        <v>489</v>
      </c>
      <c r="Z25" s="112" t="s">
        <v>489</v>
      </c>
      <c r="AA25" s="112" t="s">
        <v>489</v>
      </c>
    </row>
    <row r="26" spans="1:27" ht="35.25" customHeight="1" x14ac:dyDescent="0.25">
      <c r="Q26" s="174"/>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opLeftCell="A11" zoomScale="85" zoomScaleNormal="85" workbookViewId="0">
      <selection activeCell="C68" sqref="C6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90" t="str">
        <f>'1. паспорт местоположение'!$A$5</f>
        <v>Год раскрытия информации: 2022 год</v>
      </c>
      <c r="B5" s="290"/>
      <c r="C5" s="290"/>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row>
    <row r="6" spans="1:29" s="10" customFormat="1" ht="18.75" x14ac:dyDescent="0.3">
      <c r="A6" s="15"/>
      <c r="E6" s="14"/>
      <c r="F6" s="14"/>
      <c r="G6" s="13"/>
    </row>
    <row r="7" spans="1:29" s="10" customFormat="1" ht="18.75" x14ac:dyDescent="0.2">
      <c r="A7" s="294" t="s">
        <v>10</v>
      </c>
      <c r="B7" s="294"/>
      <c r="C7" s="294"/>
      <c r="D7" s="11"/>
      <c r="E7" s="11"/>
      <c r="F7" s="11"/>
      <c r="G7" s="11"/>
      <c r="H7" s="11"/>
      <c r="I7" s="11"/>
      <c r="J7" s="11"/>
      <c r="K7" s="11"/>
      <c r="L7" s="11"/>
      <c r="M7" s="11"/>
      <c r="N7" s="11"/>
      <c r="O7" s="11"/>
      <c r="P7" s="11"/>
      <c r="Q7" s="11"/>
      <c r="R7" s="11"/>
      <c r="S7" s="11"/>
      <c r="T7" s="11"/>
      <c r="U7" s="11"/>
    </row>
    <row r="8" spans="1:29" s="10" customFormat="1" ht="18.75" x14ac:dyDescent="0.2">
      <c r="A8" s="294"/>
      <c r="B8" s="294"/>
      <c r="C8" s="294"/>
      <c r="D8" s="12"/>
      <c r="E8" s="12"/>
      <c r="F8" s="12"/>
      <c r="G8" s="12"/>
      <c r="H8" s="11"/>
      <c r="I8" s="11"/>
      <c r="J8" s="11"/>
      <c r="K8" s="11"/>
      <c r="L8" s="11"/>
      <c r="M8" s="11"/>
      <c r="N8" s="11"/>
      <c r="O8" s="11"/>
      <c r="P8" s="11"/>
      <c r="Q8" s="11"/>
      <c r="R8" s="11"/>
      <c r="S8" s="11"/>
      <c r="T8" s="11"/>
      <c r="U8" s="11"/>
    </row>
    <row r="9" spans="1:29" s="10" customFormat="1" ht="18.75" x14ac:dyDescent="0.2">
      <c r="A9" s="295" t="str">
        <f>'1. паспорт местоположение'!A9:C9</f>
        <v xml:space="preserve">ГУП "Региональные электрические сети "РБ  </v>
      </c>
      <c r="B9" s="295"/>
      <c r="C9" s="295"/>
      <c r="D9" s="6"/>
      <c r="E9" s="6"/>
      <c r="F9" s="6"/>
      <c r="G9" s="6"/>
      <c r="H9" s="11"/>
      <c r="I9" s="11"/>
      <c r="J9" s="11"/>
      <c r="K9" s="11"/>
      <c r="L9" s="11"/>
      <c r="M9" s="11"/>
      <c r="N9" s="11"/>
      <c r="O9" s="11"/>
      <c r="P9" s="11"/>
      <c r="Q9" s="11"/>
      <c r="R9" s="11"/>
      <c r="S9" s="11"/>
      <c r="T9" s="11"/>
      <c r="U9" s="11"/>
    </row>
    <row r="10" spans="1:29" s="10" customFormat="1" ht="18.75" x14ac:dyDescent="0.2">
      <c r="A10" s="291" t="s">
        <v>9</v>
      </c>
      <c r="B10" s="291"/>
      <c r="C10" s="291"/>
      <c r="D10" s="4"/>
      <c r="E10" s="4"/>
      <c r="F10" s="4"/>
      <c r="G10" s="4"/>
      <c r="H10" s="11"/>
      <c r="I10" s="11"/>
      <c r="J10" s="11"/>
      <c r="K10" s="11"/>
      <c r="L10" s="11"/>
      <c r="M10" s="11"/>
      <c r="N10" s="11"/>
      <c r="O10" s="11"/>
      <c r="P10" s="11"/>
      <c r="Q10" s="11"/>
      <c r="R10" s="11"/>
      <c r="S10" s="11"/>
      <c r="T10" s="11"/>
      <c r="U10" s="11"/>
    </row>
    <row r="11" spans="1:29" s="10" customFormat="1" ht="18.75" x14ac:dyDescent="0.2">
      <c r="A11" s="294"/>
      <c r="B11" s="294"/>
      <c r="C11" s="294"/>
      <c r="D11" s="12"/>
      <c r="E11" s="12"/>
      <c r="F11" s="12"/>
      <c r="G11" s="12"/>
      <c r="H11" s="11"/>
      <c r="I11" s="11"/>
      <c r="J11" s="11"/>
      <c r="K11" s="11"/>
      <c r="L11" s="11"/>
      <c r="M11" s="11"/>
      <c r="N11" s="11"/>
      <c r="O11" s="11"/>
      <c r="P11" s="11"/>
      <c r="Q11" s="11"/>
      <c r="R11" s="11"/>
      <c r="S11" s="11"/>
      <c r="T11" s="11"/>
      <c r="U11" s="11"/>
    </row>
    <row r="12" spans="1:29" s="10" customFormat="1" ht="18.75" x14ac:dyDescent="0.2">
      <c r="A12" s="296" t="str">
        <f>'1. паспорт местоположение'!$A$12</f>
        <v>L_ 2022_06_Ц_3</v>
      </c>
      <c r="B12" s="296"/>
      <c r="C12" s="296"/>
      <c r="D12" s="6"/>
      <c r="E12" s="6"/>
      <c r="F12" s="6"/>
      <c r="G12" s="6"/>
      <c r="H12" s="11"/>
      <c r="I12" s="11"/>
      <c r="J12" s="11"/>
      <c r="K12" s="11"/>
      <c r="L12" s="11"/>
      <c r="M12" s="11"/>
      <c r="N12" s="11"/>
      <c r="O12" s="11"/>
      <c r="P12" s="11"/>
      <c r="Q12" s="11"/>
      <c r="R12" s="11"/>
      <c r="S12" s="11"/>
      <c r="T12" s="11"/>
      <c r="U12" s="11"/>
    </row>
    <row r="13" spans="1:29" s="10" customFormat="1" ht="18.75" x14ac:dyDescent="0.2">
      <c r="A13" s="291" t="s">
        <v>8</v>
      </c>
      <c r="B13" s="291"/>
      <c r="C13" s="29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97"/>
      <c r="B14" s="297"/>
      <c r="C14" s="297"/>
      <c r="D14" s="8"/>
      <c r="E14" s="8"/>
      <c r="F14" s="8"/>
      <c r="G14" s="8"/>
      <c r="H14" s="8"/>
      <c r="I14" s="8"/>
      <c r="J14" s="8"/>
      <c r="K14" s="8"/>
      <c r="L14" s="8"/>
      <c r="M14" s="8"/>
      <c r="N14" s="8"/>
      <c r="O14" s="8"/>
      <c r="P14" s="8"/>
      <c r="Q14" s="8"/>
      <c r="R14" s="8"/>
      <c r="S14" s="8"/>
      <c r="T14" s="8"/>
      <c r="U14" s="8"/>
    </row>
    <row r="15" spans="1:29" s="2" customFormat="1" ht="15.75" x14ac:dyDescent="0.2">
      <c r="A15" s="295" t="str">
        <f>'1. паспорт местоположение'!$A$15</f>
        <v>ПИРы по зоне ПО ЦЭС на мероприятия ИП 2023-2024 год</v>
      </c>
      <c r="B15" s="295"/>
      <c r="C15" s="295"/>
      <c r="D15" s="6"/>
      <c r="E15" s="6"/>
      <c r="F15" s="6"/>
      <c r="G15" s="6"/>
      <c r="H15" s="6"/>
      <c r="I15" s="6"/>
      <c r="J15" s="6"/>
      <c r="K15" s="6"/>
      <c r="L15" s="6"/>
      <c r="M15" s="6"/>
      <c r="N15" s="6"/>
      <c r="O15" s="6"/>
      <c r="P15" s="6"/>
      <c r="Q15" s="6"/>
      <c r="R15" s="6"/>
      <c r="S15" s="6"/>
      <c r="T15" s="6"/>
      <c r="U15" s="6"/>
    </row>
    <row r="16" spans="1:29" s="2" customFormat="1" ht="15" customHeight="1" x14ac:dyDescent="0.2">
      <c r="A16" s="291" t="s">
        <v>7</v>
      </c>
      <c r="B16" s="291"/>
      <c r="C16" s="291"/>
      <c r="D16" s="4"/>
      <c r="E16" s="4"/>
      <c r="F16" s="4"/>
      <c r="G16" s="4"/>
      <c r="H16" s="4"/>
      <c r="I16" s="4"/>
      <c r="J16" s="4"/>
      <c r="K16" s="4"/>
      <c r="L16" s="4"/>
      <c r="M16" s="4"/>
      <c r="N16" s="4"/>
      <c r="O16" s="4"/>
      <c r="P16" s="4"/>
      <c r="Q16" s="4"/>
      <c r="R16" s="4"/>
      <c r="S16" s="4"/>
      <c r="T16" s="4"/>
      <c r="U16" s="4"/>
    </row>
    <row r="17" spans="1:21" s="2" customFormat="1" ht="15" customHeight="1" x14ac:dyDescent="0.2">
      <c r="A17" s="302"/>
      <c r="B17" s="302"/>
      <c r="C17" s="302"/>
      <c r="D17" s="3"/>
      <c r="E17" s="3"/>
      <c r="F17" s="3"/>
      <c r="G17" s="3"/>
      <c r="H17" s="3"/>
      <c r="I17" s="3"/>
      <c r="J17" s="3"/>
      <c r="K17" s="3"/>
      <c r="L17" s="3"/>
      <c r="M17" s="3"/>
      <c r="N17" s="3"/>
      <c r="O17" s="3"/>
      <c r="P17" s="3"/>
      <c r="Q17" s="3"/>
      <c r="R17" s="3"/>
    </row>
    <row r="18" spans="1:21" s="2" customFormat="1" ht="27.75" customHeight="1" x14ac:dyDescent="0.2">
      <c r="A18" s="292" t="s">
        <v>446</v>
      </c>
      <c r="B18" s="292"/>
      <c r="C18" s="29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458</v>
      </c>
      <c r="C22" s="67" t="str">
        <f>$A$15</f>
        <v>ПИРы по зоне ПО ЦЭС на мероприятия ИП 2023-2024 год</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498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491</v>
      </c>
      <c r="C24" s="36" t="s">
        <v>489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478</v>
      </c>
      <c r="C25" s="208">
        <f>'1. паспорт местоположение'!C45</f>
        <v>1</v>
      </c>
      <c r="D25" s="23"/>
      <c r="E25" s="23"/>
      <c r="F25" s="23"/>
      <c r="G25" s="23"/>
      <c r="H25" s="23"/>
      <c r="I25" s="23"/>
      <c r="J25" s="23"/>
      <c r="K25" s="23"/>
      <c r="L25" s="23"/>
      <c r="M25" s="23"/>
      <c r="N25" s="23"/>
      <c r="O25" s="23"/>
      <c r="P25" s="23"/>
      <c r="Q25" s="23"/>
      <c r="R25" s="23"/>
      <c r="S25" s="23"/>
      <c r="T25" s="23"/>
      <c r="U25" s="23"/>
    </row>
    <row r="26" spans="1:21" ht="156" customHeight="1" x14ac:dyDescent="0.25">
      <c r="A26" s="24" t="s">
        <v>60</v>
      </c>
      <c r="B26" s="26" t="s">
        <v>236</v>
      </c>
      <c r="C26" s="39" t="s">
        <v>518</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459</v>
      </c>
      <c r="C27" s="36" t="s">
        <v>517</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501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90" t="str">
        <f>'1. паспорт местоположение'!$A$5</f>
        <v>Год раскрытия информации: 2022 год</v>
      </c>
      <c r="B4" s="290"/>
      <c r="C4" s="290"/>
      <c r="D4" s="290"/>
      <c r="E4" s="290"/>
      <c r="F4" s="290"/>
      <c r="G4" s="290"/>
      <c r="H4" s="290"/>
      <c r="I4" s="290"/>
      <c r="J4" s="290"/>
      <c r="K4" s="290"/>
      <c r="L4" s="290"/>
      <c r="M4" s="290"/>
      <c r="N4" s="290"/>
      <c r="O4" s="290"/>
      <c r="P4" s="290"/>
      <c r="Q4" s="290"/>
      <c r="R4" s="290"/>
      <c r="S4" s="290"/>
      <c r="T4" s="290"/>
      <c r="U4" s="290"/>
      <c r="V4" s="290"/>
      <c r="W4" s="290"/>
      <c r="X4" s="290"/>
      <c r="Y4" s="290"/>
      <c r="Z4" s="290"/>
    </row>
    <row r="6" spans="1:28" ht="18.75" x14ac:dyDescent="0.25">
      <c r="A6" s="294" t="s">
        <v>10</v>
      </c>
      <c r="B6" s="294"/>
      <c r="C6" s="294"/>
      <c r="D6" s="294"/>
      <c r="E6" s="294"/>
      <c r="F6" s="294"/>
      <c r="G6" s="294"/>
      <c r="H6" s="294"/>
      <c r="I6" s="294"/>
      <c r="J6" s="294"/>
      <c r="K6" s="294"/>
      <c r="L6" s="294"/>
      <c r="M6" s="294"/>
      <c r="N6" s="294"/>
      <c r="O6" s="294"/>
      <c r="P6" s="294"/>
      <c r="Q6" s="294"/>
      <c r="R6" s="294"/>
      <c r="S6" s="294"/>
      <c r="T6" s="294"/>
      <c r="U6" s="294"/>
      <c r="V6" s="294"/>
      <c r="W6" s="294"/>
      <c r="X6" s="294"/>
      <c r="Y6" s="294"/>
      <c r="Z6" s="294"/>
      <c r="AA6" s="151"/>
      <c r="AB6" s="151"/>
    </row>
    <row r="7" spans="1:28" ht="18.75" x14ac:dyDescent="0.25">
      <c r="A7" s="294"/>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151"/>
      <c r="AB7" s="151"/>
    </row>
    <row r="8" spans="1:28" ht="15.75" x14ac:dyDescent="0.25">
      <c r="A8" s="295" t="s">
        <v>494</v>
      </c>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152"/>
      <c r="AB8" s="152"/>
    </row>
    <row r="9" spans="1:28" ht="15.75" x14ac:dyDescent="0.25">
      <c r="A9" s="291" t="s">
        <v>9</v>
      </c>
      <c r="B9" s="291"/>
      <c r="C9" s="291"/>
      <c r="D9" s="291"/>
      <c r="E9" s="291"/>
      <c r="F9" s="291"/>
      <c r="G9" s="291"/>
      <c r="H9" s="291"/>
      <c r="I9" s="291"/>
      <c r="J9" s="291"/>
      <c r="K9" s="291"/>
      <c r="L9" s="291"/>
      <c r="M9" s="291"/>
      <c r="N9" s="291"/>
      <c r="O9" s="291"/>
      <c r="P9" s="291"/>
      <c r="Q9" s="291"/>
      <c r="R9" s="291"/>
      <c r="S9" s="291"/>
      <c r="T9" s="291"/>
      <c r="U9" s="291"/>
      <c r="V9" s="291"/>
      <c r="W9" s="291"/>
      <c r="X9" s="291"/>
      <c r="Y9" s="291"/>
      <c r="Z9" s="291"/>
      <c r="AA9" s="153"/>
      <c r="AB9" s="153"/>
    </row>
    <row r="10" spans="1:28" ht="18.75" x14ac:dyDescent="0.25">
      <c r="A10" s="294"/>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151"/>
      <c r="AB10" s="151"/>
    </row>
    <row r="11" spans="1:28" ht="15.75" x14ac:dyDescent="0.25">
      <c r="A11" s="296" t="str">
        <f>'1. паспорт местоположение'!$A$12</f>
        <v>L_ 2022_06_Ц_3</v>
      </c>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152"/>
      <c r="AB11" s="152"/>
    </row>
    <row r="12" spans="1:28" ht="15.75" x14ac:dyDescent="0.25">
      <c r="A12" s="291" t="s">
        <v>8</v>
      </c>
      <c r="B12" s="291"/>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153"/>
      <c r="AB12" s="153"/>
    </row>
    <row r="13" spans="1:28" ht="18.75" x14ac:dyDescent="0.25">
      <c r="A13" s="297"/>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9"/>
      <c r="AB13" s="9"/>
    </row>
    <row r="14" spans="1:28" ht="15.75" x14ac:dyDescent="0.25">
      <c r="A14" s="295" t="str">
        <f>'1. паспорт местоположение'!$A$15</f>
        <v>ПИРы по зоне ПО ЦЭС на мероприятия ИП 2023-2024 год</v>
      </c>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152"/>
      <c r="AB14" s="152"/>
    </row>
    <row r="15" spans="1:28" ht="15.75" x14ac:dyDescent="0.25">
      <c r="A15" s="291" t="s">
        <v>7</v>
      </c>
      <c r="B15" s="291"/>
      <c r="C15" s="291"/>
      <c r="D15" s="291"/>
      <c r="E15" s="291"/>
      <c r="F15" s="291"/>
      <c r="G15" s="291"/>
      <c r="H15" s="291"/>
      <c r="I15" s="291"/>
      <c r="J15" s="291"/>
      <c r="K15" s="291"/>
      <c r="L15" s="291"/>
      <c r="M15" s="291"/>
      <c r="N15" s="291"/>
      <c r="O15" s="291"/>
      <c r="P15" s="291"/>
      <c r="Q15" s="291"/>
      <c r="R15" s="291"/>
      <c r="S15" s="291"/>
      <c r="T15" s="291"/>
      <c r="U15" s="291"/>
      <c r="V15" s="291"/>
      <c r="W15" s="291"/>
      <c r="X15" s="291"/>
      <c r="Y15" s="291"/>
      <c r="Z15" s="291"/>
      <c r="AA15" s="153"/>
      <c r="AB15" s="153"/>
    </row>
    <row r="16" spans="1:28"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161"/>
      <c r="AB16" s="161"/>
    </row>
    <row r="17" spans="1:28" x14ac:dyDescent="0.25">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161"/>
      <c r="AB17" s="161"/>
    </row>
    <row r="18" spans="1:28" x14ac:dyDescent="0.25">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161"/>
      <c r="AB18" s="161"/>
    </row>
    <row r="19" spans="1:28" x14ac:dyDescent="0.25">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161"/>
      <c r="AB19" s="161"/>
    </row>
    <row r="20" spans="1:28"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162"/>
      <c r="AB20" s="162"/>
    </row>
    <row r="21" spans="1:28" x14ac:dyDescent="0.25">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162"/>
      <c r="AB21" s="162"/>
    </row>
    <row r="22" spans="1:28" x14ac:dyDescent="0.25">
      <c r="A22" s="328" t="s">
        <v>477</v>
      </c>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163"/>
      <c r="AB22" s="163"/>
    </row>
    <row r="23" spans="1:28" ht="32.25" customHeight="1" x14ac:dyDescent="0.25">
      <c r="A23" s="330" t="s">
        <v>334</v>
      </c>
      <c r="B23" s="331"/>
      <c r="C23" s="331"/>
      <c r="D23" s="331"/>
      <c r="E23" s="331"/>
      <c r="F23" s="331"/>
      <c r="G23" s="331"/>
      <c r="H23" s="331"/>
      <c r="I23" s="331"/>
      <c r="J23" s="331"/>
      <c r="K23" s="331"/>
      <c r="L23" s="332"/>
      <c r="M23" s="329" t="s">
        <v>335</v>
      </c>
      <c r="N23" s="329"/>
      <c r="O23" s="329"/>
      <c r="P23" s="329"/>
      <c r="Q23" s="329"/>
      <c r="R23" s="329"/>
      <c r="S23" s="329"/>
      <c r="T23" s="329"/>
      <c r="U23" s="329"/>
      <c r="V23" s="329"/>
      <c r="W23" s="329"/>
      <c r="X23" s="329"/>
      <c r="Y23" s="329"/>
      <c r="Z23" s="329"/>
    </row>
    <row r="24" spans="1:28" ht="151.5" customHeight="1" x14ac:dyDescent="0.25">
      <c r="A24" s="103" t="s">
        <v>239</v>
      </c>
      <c r="B24" s="104" t="s">
        <v>268</v>
      </c>
      <c r="C24" s="181" t="s">
        <v>328</v>
      </c>
      <c r="D24" s="103" t="s">
        <v>240</v>
      </c>
      <c r="E24" s="103" t="s">
        <v>329</v>
      </c>
      <c r="F24" s="103" t="s">
        <v>331</v>
      </c>
      <c r="G24" s="103" t="s">
        <v>330</v>
      </c>
      <c r="H24" s="103" t="s">
        <v>241</v>
      </c>
      <c r="I24" s="103" t="s">
        <v>332</v>
      </c>
      <c r="J24" s="103" t="s">
        <v>273</v>
      </c>
      <c r="K24" s="104" t="s">
        <v>267</v>
      </c>
      <c r="L24" s="104" t="s">
        <v>242</v>
      </c>
      <c r="M24" s="105" t="s">
        <v>287</v>
      </c>
      <c r="N24" s="104" t="s">
        <v>485</v>
      </c>
      <c r="O24" s="103" t="s">
        <v>284</v>
      </c>
      <c r="P24" s="103" t="s">
        <v>285</v>
      </c>
      <c r="Q24" s="103" t="s">
        <v>283</v>
      </c>
      <c r="R24" s="103" t="s">
        <v>241</v>
      </c>
      <c r="S24" s="103" t="s">
        <v>282</v>
      </c>
      <c r="T24" s="103" t="s">
        <v>281</v>
      </c>
      <c r="U24" s="103" t="s">
        <v>327</v>
      </c>
      <c r="V24" s="103" t="s">
        <v>283</v>
      </c>
      <c r="W24" s="113" t="s">
        <v>266</v>
      </c>
      <c r="X24" s="113" t="s">
        <v>298</v>
      </c>
      <c r="Y24" s="113" t="s">
        <v>299</v>
      </c>
      <c r="Z24" s="115" t="s">
        <v>296</v>
      </c>
    </row>
    <row r="25" spans="1:28" ht="16.5" customHeight="1" x14ac:dyDescent="0.25">
      <c r="A25" s="103">
        <v>1</v>
      </c>
      <c r="B25" s="104">
        <v>2</v>
      </c>
      <c r="C25" s="103">
        <v>3</v>
      </c>
      <c r="D25" s="104">
        <v>4</v>
      </c>
      <c r="E25" s="103">
        <v>5</v>
      </c>
      <c r="F25" s="104">
        <v>6</v>
      </c>
      <c r="G25" s="103">
        <v>7</v>
      </c>
      <c r="H25" s="104">
        <v>8</v>
      </c>
      <c r="I25" s="103">
        <v>9</v>
      </c>
      <c r="J25" s="104">
        <v>10</v>
      </c>
      <c r="K25" s="164">
        <v>11</v>
      </c>
      <c r="L25" s="104">
        <v>12</v>
      </c>
      <c r="M25" s="164">
        <v>13</v>
      </c>
      <c r="N25" s="104">
        <v>14</v>
      </c>
      <c r="O25" s="164">
        <v>15</v>
      </c>
      <c r="P25" s="104">
        <v>16</v>
      </c>
      <c r="Q25" s="164">
        <v>17</v>
      </c>
      <c r="R25" s="104">
        <v>18</v>
      </c>
      <c r="S25" s="164">
        <v>19</v>
      </c>
      <c r="T25" s="104">
        <v>20</v>
      </c>
      <c r="U25" s="164">
        <v>21</v>
      </c>
      <c r="V25" s="104">
        <v>22</v>
      </c>
      <c r="W25" s="164">
        <v>23</v>
      </c>
      <c r="X25" s="104">
        <v>24</v>
      </c>
      <c r="Y25" s="164">
        <v>25</v>
      </c>
      <c r="Z25" s="104">
        <v>26</v>
      </c>
    </row>
    <row r="26" spans="1:28" ht="45.75" customHeight="1" x14ac:dyDescent="0.25">
      <c r="A26" s="96" t="s">
        <v>312</v>
      </c>
      <c r="B26" s="102"/>
      <c r="C26" s="98" t="s">
        <v>314</v>
      </c>
      <c r="D26" s="98" t="s">
        <v>315</v>
      </c>
      <c r="E26" s="98" t="s">
        <v>316</v>
      </c>
      <c r="F26" s="98" t="s">
        <v>278</v>
      </c>
      <c r="G26" s="98" t="s">
        <v>317</v>
      </c>
      <c r="H26" s="98" t="s">
        <v>241</v>
      </c>
      <c r="I26" s="98" t="s">
        <v>318</v>
      </c>
      <c r="J26" s="98" t="s">
        <v>319</v>
      </c>
      <c r="K26" s="95"/>
      <c r="L26" s="99" t="s">
        <v>264</v>
      </c>
      <c r="M26" s="101" t="s">
        <v>280</v>
      </c>
      <c r="N26" s="95"/>
      <c r="O26" s="95"/>
      <c r="P26" s="95"/>
      <c r="Q26" s="95"/>
      <c r="R26" s="95"/>
      <c r="S26" s="95"/>
      <c r="T26" s="95"/>
      <c r="U26" s="95"/>
      <c r="V26" s="95"/>
      <c r="W26" s="95"/>
      <c r="X26" s="95"/>
      <c r="Y26" s="95"/>
      <c r="Z26" s="97" t="s">
        <v>297</v>
      </c>
    </row>
    <row r="27" spans="1:28" x14ac:dyDescent="0.25">
      <c r="A27" s="95" t="s">
        <v>243</v>
      </c>
      <c r="B27" s="95" t="s">
        <v>269</v>
      </c>
      <c r="C27" s="95" t="s">
        <v>248</v>
      </c>
      <c r="D27" s="95" t="s">
        <v>249</v>
      </c>
      <c r="E27" s="95" t="s">
        <v>288</v>
      </c>
      <c r="F27" s="98" t="s">
        <v>244</v>
      </c>
      <c r="G27" s="98" t="s">
        <v>292</v>
      </c>
      <c r="H27" s="95" t="s">
        <v>241</v>
      </c>
      <c r="I27" s="98" t="s">
        <v>274</v>
      </c>
      <c r="J27" s="98" t="s">
        <v>256</v>
      </c>
      <c r="K27" s="99" t="s">
        <v>260</v>
      </c>
      <c r="L27" s="95"/>
      <c r="M27" s="99" t="s">
        <v>286</v>
      </c>
      <c r="N27" s="95"/>
      <c r="O27" s="95"/>
      <c r="P27" s="95"/>
      <c r="Q27" s="95"/>
      <c r="R27" s="95"/>
      <c r="S27" s="95"/>
      <c r="T27" s="95"/>
      <c r="U27" s="95"/>
      <c r="V27" s="95"/>
      <c r="W27" s="95"/>
      <c r="X27" s="95"/>
      <c r="Y27" s="95"/>
      <c r="Z27" s="95"/>
    </row>
    <row r="28" spans="1:28" x14ac:dyDescent="0.25">
      <c r="A28" s="95" t="s">
        <v>243</v>
      </c>
      <c r="B28" s="95" t="s">
        <v>270</v>
      </c>
      <c r="C28" s="95" t="s">
        <v>250</v>
      </c>
      <c r="D28" s="95" t="s">
        <v>251</v>
      </c>
      <c r="E28" s="95" t="s">
        <v>289</v>
      </c>
      <c r="F28" s="98" t="s">
        <v>245</v>
      </c>
      <c r="G28" s="98" t="s">
        <v>293</v>
      </c>
      <c r="H28" s="95" t="s">
        <v>241</v>
      </c>
      <c r="I28" s="98" t="s">
        <v>275</v>
      </c>
      <c r="J28" s="98" t="s">
        <v>257</v>
      </c>
      <c r="K28" s="99" t="s">
        <v>261</v>
      </c>
      <c r="L28" s="100"/>
      <c r="M28" s="99" t="s">
        <v>0</v>
      </c>
      <c r="N28" s="99"/>
      <c r="O28" s="99"/>
      <c r="P28" s="99"/>
      <c r="Q28" s="99"/>
      <c r="R28" s="99"/>
      <c r="S28" s="99"/>
      <c r="T28" s="99"/>
      <c r="U28" s="99"/>
      <c r="V28" s="99"/>
      <c r="W28" s="99"/>
      <c r="X28" s="99"/>
      <c r="Y28" s="99"/>
      <c r="Z28" s="99"/>
    </row>
    <row r="29" spans="1:28" x14ac:dyDescent="0.25">
      <c r="A29" s="95" t="s">
        <v>243</v>
      </c>
      <c r="B29" s="95" t="s">
        <v>271</v>
      </c>
      <c r="C29" s="95" t="s">
        <v>252</v>
      </c>
      <c r="D29" s="95" t="s">
        <v>253</v>
      </c>
      <c r="E29" s="95" t="s">
        <v>290</v>
      </c>
      <c r="F29" s="98" t="s">
        <v>246</v>
      </c>
      <c r="G29" s="98" t="s">
        <v>294</v>
      </c>
      <c r="H29" s="95" t="s">
        <v>241</v>
      </c>
      <c r="I29" s="98" t="s">
        <v>276</v>
      </c>
      <c r="J29" s="98" t="s">
        <v>258</v>
      </c>
      <c r="K29" s="99" t="s">
        <v>262</v>
      </c>
      <c r="L29" s="100"/>
      <c r="M29" s="95"/>
      <c r="N29" s="95"/>
      <c r="O29" s="95"/>
      <c r="P29" s="95"/>
      <c r="Q29" s="95"/>
      <c r="R29" s="95"/>
      <c r="S29" s="95"/>
      <c r="T29" s="95"/>
      <c r="U29" s="95"/>
      <c r="V29" s="95"/>
      <c r="W29" s="95"/>
      <c r="X29" s="95"/>
      <c r="Y29" s="95"/>
      <c r="Z29" s="95"/>
    </row>
    <row r="30" spans="1:28" x14ac:dyDescent="0.25">
      <c r="A30" s="95" t="s">
        <v>243</v>
      </c>
      <c r="B30" s="95" t="s">
        <v>272</v>
      </c>
      <c r="C30" s="95" t="s">
        <v>254</v>
      </c>
      <c r="D30" s="95" t="s">
        <v>255</v>
      </c>
      <c r="E30" s="95" t="s">
        <v>291</v>
      </c>
      <c r="F30" s="98" t="s">
        <v>247</v>
      </c>
      <c r="G30" s="98" t="s">
        <v>295</v>
      </c>
      <c r="H30" s="95" t="s">
        <v>241</v>
      </c>
      <c r="I30" s="98" t="s">
        <v>277</v>
      </c>
      <c r="J30" s="98" t="s">
        <v>259</v>
      </c>
      <c r="K30" s="99" t="s">
        <v>263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313</v>
      </c>
      <c r="B32" s="102"/>
      <c r="C32" s="98" t="s">
        <v>320</v>
      </c>
      <c r="D32" s="98" t="s">
        <v>321</v>
      </c>
      <c r="E32" s="98" t="s">
        <v>322</v>
      </c>
      <c r="F32" s="98" t="s">
        <v>323</v>
      </c>
      <c r="G32" s="98" t="s">
        <v>324</v>
      </c>
      <c r="H32" s="98" t="s">
        <v>241</v>
      </c>
      <c r="I32" s="98" t="s">
        <v>325</v>
      </c>
      <c r="J32" s="98" t="s">
        <v>326</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90" t="str">
        <f>'1. паспорт местоположение'!$A$5</f>
        <v>Год раскрытия информации: 2022 год</v>
      </c>
      <c r="B5" s="290"/>
      <c r="C5" s="290"/>
      <c r="D5" s="290"/>
      <c r="E5" s="290"/>
      <c r="F5" s="290"/>
      <c r="G5" s="290"/>
      <c r="H5" s="290"/>
      <c r="I5" s="290"/>
      <c r="J5" s="290"/>
      <c r="K5" s="290"/>
      <c r="L5" s="290"/>
      <c r="M5" s="290"/>
      <c r="N5" s="290"/>
      <c r="O5" s="290"/>
      <c r="P5" s="160"/>
      <c r="Q5" s="160"/>
      <c r="R5" s="160"/>
      <c r="S5" s="160"/>
      <c r="T5" s="160"/>
      <c r="U5" s="160"/>
      <c r="V5" s="160"/>
      <c r="W5" s="160"/>
      <c r="X5" s="160"/>
      <c r="Y5" s="160"/>
      <c r="Z5" s="160"/>
      <c r="AA5" s="160"/>
      <c r="AB5" s="160"/>
    </row>
    <row r="6" spans="1:28" s="10" customFormat="1" ht="18.75" x14ac:dyDescent="0.3">
      <c r="A6" s="15"/>
      <c r="B6" s="15"/>
      <c r="L6" s="13"/>
    </row>
    <row r="7" spans="1:28" s="10" customFormat="1" ht="18.75" x14ac:dyDescent="0.2">
      <c r="A7" s="294" t="s">
        <v>10</v>
      </c>
      <c r="B7" s="294"/>
      <c r="C7" s="294"/>
      <c r="D7" s="294"/>
      <c r="E7" s="294"/>
      <c r="F7" s="294"/>
      <c r="G7" s="294"/>
      <c r="H7" s="294"/>
      <c r="I7" s="294"/>
      <c r="J7" s="294"/>
      <c r="K7" s="294"/>
      <c r="L7" s="294"/>
      <c r="M7" s="294"/>
      <c r="N7" s="294"/>
      <c r="O7" s="294"/>
      <c r="P7" s="11"/>
      <c r="Q7" s="11"/>
      <c r="R7" s="11"/>
      <c r="S7" s="11"/>
      <c r="T7" s="11"/>
      <c r="U7" s="11"/>
      <c r="V7" s="11"/>
      <c r="W7" s="11"/>
      <c r="X7" s="11"/>
      <c r="Y7" s="11"/>
      <c r="Z7" s="11"/>
    </row>
    <row r="8" spans="1:28" s="10" customFormat="1" ht="18.75" x14ac:dyDescent="0.2">
      <c r="A8" s="294"/>
      <c r="B8" s="294"/>
      <c r="C8" s="294"/>
      <c r="D8" s="294"/>
      <c r="E8" s="294"/>
      <c r="F8" s="294"/>
      <c r="G8" s="294"/>
      <c r="H8" s="294"/>
      <c r="I8" s="294"/>
      <c r="J8" s="294"/>
      <c r="K8" s="294"/>
      <c r="L8" s="294"/>
      <c r="M8" s="294"/>
      <c r="N8" s="294"/>
      <c r="O8" s="294"/>
      <c r="P8" s="11"/>
      <c r="Q8" s="11"/>
      <c r="R8" s="11"/>
      <c r="S8" s="11"/>
      <c r="T8" s="11"/>
      <c r="U8" s="11"/>
      <c r="V8" s="11"/>
      <c r="W8" s="11"/>
      <c r="X8" s="11"/>
      <c r="Y8" s="11"/>
      <c r="Z8" s="11"/>
    </row>
    <row r="9" spans="1:28" s="10" customFormat="1" ht="18.75" x14ac:dyDescent="0.2">
      <c r="A9" s="295" t="str">
        <f>'1. паспорт местоположение'!A9:C9</f>
        <v xml:space="preserve">ГУП "Региональные электрические сети "РБ  </v>
      </c>
      <c r="B9" s="295"/>
      <c r="C9" s="295"/>
      <c r="D9" s="295"/>
      <c r="E9" s="295"/>
      <c r="F9" s="295"/>
      <c r="G9" s="295"/>
      <c r="H9" s="295"/>
      <c r="I9" s="295"/>
      <c r="J9" s="295"/>
      <c r="K9" s="295"/>
      <c r="L9" s="295"/>
      <c r="M9" s="295"/>
      <c r="N9" s="295"/>
      <c r="O9" s="295"/>
      <c r="P9" s="11"/>
      <c r="Q9" s="11"/>
      <c r="R9" s="11"/>
      <c r="S9" s="11"/>
      <c r="T9" s="11"/>
      <c r="U9" s="11"/>
      <c r="V9" s="11"/>
      <c r="W9" s="11"/>
      <c r="X9" s="11"/>
      <c r="Y9" s="11"/>
      <c r="Z9" s="11"/>
    </row>
    <row r="10" spans="1:28" s="10" customFormat="1" ht="18.75" x14ac:dyDescent="0.2">
      <c r="A10" s="291" t="s">
        <v>9</v>
      </c>
      <c r="B10" s="291"/>
      <c r="C10" s="291"/>
      <c r="D10" s="291"/>
      <c r="E10" s="291"/>
      <c r="F10" s="291"/>
      <c r="G10" s="291"/>
      <c r="H10" s="291"/>
      <c r="I10" s="291"/>
      <c r="J10" s="291"/>
      <c r="K10" s="291"/>
      <c r="L10" s="291"/>
      <c r="M10" s="291"/>
      <c r="N10" s="291"/>
      <c r="O10" s="291"/>
      <c r="P10" s="11"/>
      <c r="Q10" s="11"/>
      <c r="R10" s="11"/>
      <c r="S10" s="11"/>
      <c r="T10" s="11"/>
      <c r="U10" s="11"/>
      <c r="V10" s="11"/>
      <c r="W10" s="11"/>
      <c r="X10" s="11"/>
      <c r="Y10" s="11"/>
      <c r="Z10" s="11"/>
    </row>
    <row r="11" spans="1:28" s="10" customFormat="1" ht="18.75" x14ac:dyDescent="0.2">
      <c r="A11" s="294"/>
      <c r="B11" s="294"/>
      <c r="C11" s="294"/>
      <c r="D11" s="294"/>
      <c r="E11" s="294"/>
      <c r="F11" s="294"/>
      <c r="G11" s="294"/>
      <c r="H11" s="294"/>
      <c r="I11" s="294"/>
      <c r="J11" s="294"/>
      <c r="K11" s="294"/>
      <c r="L11" s="294"/>
      <c r="M11" s="294"/>
      <c r="N11" s="294"/>
      <c r="O11" s="294"/>
      <c r="P11" s="11"/>
      <c r="Q11" s="11"/>
      <c r="R11" s="11"/>
      <c r="S11" s="11"/>
      <c r="T11" s="11"/>
      <c r="U11" s="11"/>
      <c r="V11" s="11"/>
      <c r="W11" s="11"/>
      <c r="X11" s="11"/>
      <c r="Y11" s="11"/>
      <c r="Z11" s="11"/>
    </row>
    <row r="12" spans="1:28" s="10" customFormat="1" ht="18.75" x14ac:dyDescent="0.2">
      <c r="A12" s="296" t="str">
        <f>'1. паспорт местоположение'!$A$12</f>
        <v>L_ 2022_06_Ц_3</v>
      </c>
      <c r="B12" s="296"/>
      <c r="C12" s="296"/>
      <c r="D12" s="296"/>
      <c r="E12" s="296"/>
      <c r="F12" s="296"/>
      <c r="G12" s="296"/>
      <c r="H12" s="296"/>
      <c r="I12" s="296"/>
      <c r="J12" s="296"/>
      <c r="K12" s="296"/>
      <c r="L12" s="296"/>
      <c r="M12" s="296"/>
      <c r="N12" s="296"/>
      <c r="O12" s="296"/>
      <c r="P12" s="11"/>
      <c r="Q12" s="11"/>
      <c r="R12" s="11"/>
      <c r="S12" s="11"/>
      <c r="T12" s="11"/>
      <c r="U12" s="11"/>
      <c r="V12" s="11"/>
      <c r="W12" s="11"/>
      <c r="X12" s="11"/>
      <c r="Y12" s="11"/>
      <c r="Z12" s="11"/>
    </row>
    <row r="13" spans="1:28" s="10" customFormat="1" ht="18.75" x14ac:dyDescent="0.2">
      <c r="A13" s="291" t="s">
        <v>8</v>
      </c>
      <c r="B13" s="291"/>
      <c r="C13" s="291"/>
      <c r="D13" s="291"/>
      <c r="E13" s="291"/>
      <c r="F13" s="291"/>
      <c r="G13" s="291"/>
      <c r="H13" s="291"/>
      <c r="I13" s="291"/>
      <c r="J13" s="291"/>
      <c r="K13" s="291"/>
      <c r="L13" s="291"/>
      <c r="M13" s="291"/>
      <c r="N13" s="291"/>
      <c r="O13" s="291"/>
      <c r="P13" s="11"/>
      <c r="Q13" s="11"/>
      <c r="R13" s="11"/>
      <c r="S13" s="11"/>
      <c r="T13" s="11"/>
      <c r="U13" s="11"/>
      <c r="V13" s="11"/>
      <c r="W13" s="11"/>
      <c r="X13" s="11"/>
      <c r="Y13" s="11"/>
      <c r="Z13" s="11"/>
    </row>
    <row r="14" spans="1:28" s="7" customFormat="1" ht="15.75" customHeight="1" x14ac:dyDescent="0.2">
      <c r="A14" s="297"/>
      <c r="B14" s="297"/>
      <c r="C14" s="297"/>
      <c r="D14" s="297"/>
      <c r="E14" s="297"/>
      <c r="F14" s="297"/>
      <c r="G14" s="297"/>
      <c r="H14" s="297"/>
      <c r="I14" s="297"/>
      <c r="J14" s="297"/>
      <c r="K14" s="297"/>
      <c r="L14" s="297"/>
      <c r="M14" s="297"/>
      <c r="N14" s="297"/>
      <c r="O14" s="297"/>
      <c r="P14" s="8"/>
      <c r="Q14" s="8"/>
      <c r="R14" s="8"/>
      <c r="S14" s="8"/>
      <c r="T14" s="8"/>
      <c r="U14" s="8"/>
      <c r="V14" s="8"/>
      <c r="W14" s="8"/>
      <c r="X14" s="8"/>
      <c r="Y14" s="8"/>
      <c r="Z14" s="8"/>
    </row>
    <row r="15" spans="1:28" s="2" customFormat="1" ht="15.75" x14ac:dyDescent="0.2">
      <c r="A15" s="295" t="str">
        <f>'1. паспорт местоположение'!$A$15</f>
        <v>ПИРы по зоне ПО ЦЭС на мероприятия ИП 2023-2024 год</v>
      </c>
      <c r="B15" s="295"/>
      <c r="C15" s="295"/>
      <c r="D15" s="295"/>
      <c r="E15" s="295"/>
      <c r="F15" s="295"/>
      <c r="G15" s="295"/>
      <c r="H15" s="295"/>
      <c r="I15" s="295"/>
      <c r="J15" s="295"/>
      <c r="K15" s="295"/>
      <c r="L15" s="295"/>
      <c r="M15" s="295"/>
      <c r="N15" s="295"/>
      <c r="O15" s="295"/>
      <c r="P15" s="6"/>
      <c r="Q15" s="6"/>
      <c r="R15" s="6"/>
      <c r="S15" s="6"/>
      <c r="T15" s="6"/>
      <c r="U15" s="6"/>
      <c r="V15" s="6"/>
      <c r="W15" s="6"/>
      <c r="X15" s="6"/>
      <c r="Y15" s="6"/>
      <c r="Z15" s="6"/>
    </row>
    <row r="16" spans="1:28" s="2" customFormat="1" ht="15" customHeight="1" x14ac:dyDescent="0.2">
      <c r="A16" s="291" t="s">
        <v>7</v>
      </c>
      <c r="B16" s="291"/>
      <c r="C16" s="291"/>
      <c r="D16" s="291"/>
      <c r="E16" s="291"/>
      <c r="F16" s="291"/>
      <c r="G16" s="291"/>
      <c r="H16" s="291"/>
      <c r="I16" s="291"/>
      <c r="J16" s="291"/>
      <c r="K16" s="291"/>
      <c r="L16" s="291"/>
      <c r="M16" s="291"/>
      <c r="N16" s="291"/>
      <c r="O16" s="291"/>
      <c r="P16" s="4"/>
      <c r="Q16" s="4"/>
      <c r="R16" s="4"/>
      <c r="S16" s="4"/>
      <c r="T16" s="4"/>
      <c r="U16" s="4"/>
      <c r="V16" s="4"/>
      <c r="W16" s="4"/>
      <c r="X16" s="4"/>
      <c r="Y16" s="4"/>
      <c r="Z16" s="4"/>
    </row>
    <row r="17" spans="1:26" s="2" customFormat="1" ht="15" customHeight="1" x14ac:dyDescent="0.2">
      <c r="A17" s="302"/>
      <c r="B17" s="302"/>
      <c r="C17" s="302"/>
      <c r="D17" s="302"/>
      <c r="E17" s="302"/>
      <c r="F17" s="302"/>
      <c r="G17" s="302"/>
      <c r="H17" s="302"/>
      <c r="I17" s="302"/>
      <c r="J17" s="302"/>
      <c r="K17" s="302"/>
      <c r="L17" s="302"/>
      <c r="M17" s="302"/>
      <c r="N17" s="302"/>
      <c r="O17" s="302"/>
      <c r="P17" s="3"/>
      <c r="Q17" s="3"/>
      <c r="R17" s="3"/>
      <c r="S17" s="3"/>
      <c r="T17" s="3"/>
      <c r="U17" s="3"/>
      <c r="V17" s="3"/>
      <c r="W17" s="3"/>
    </row>
    <row r="18" spans="1:26" s="2" customFormat="1" ht="91.5" customHeight="1" x14ac:dyDescent="0.2">
      <c r="A18" s="337" t="s">
        <v>455</v>
      </c>
      <c r="B18" s="337"/>
      <c r="C18" s="337"/>
      <c r="D18" s="337"/>
      <c r="E18" s="337"/>
      <c r="F18" s="337"/>
      <c r="G18" s="337"/>
      <c r="H18" s="337"/>
      <c r="I18" s="337"/>
      <c r="J18" s="337"/>
      <c r="K18" s="337"/>
      <c r="L18" s="337"/>
      <c r="M18" s="337"/>
      <c r="N18" s="337"/>
      <c r="O18" s="337"/>
      <c r="P18" s="5"/>
      <c r="Q18" s="5"/>
      <c r="R18" s="5"/>
      <c r="S18" s="5"/>
      <c r="T18" s="5"/>
      <c r="U18" s="5"/>
      <c r="V18" s="5"/>
      <c r="W18" s="5"/>
      <c r="X18" s="5"/>
      <c r="Y18" s="5"/>
      <c r="Z18" s="5"/>
    </row>
    <row r="19" spans="1:26" s="2" customFormat="1" ht="78" customHeight="1" x14ac:dyDescent="0.2">
      <c r="A19" s="298" t="s">
        <v>6</v>
      </c>
      <c r="B19" s="298" t="s">
        <v>88</v>
      </c>
      <c r="C19" s="298" t="s">
        <v>87</v>
      </c>
      <c r="D19" s="298" t="s">
        <v>76</v>
      </c>
      <c r="E19" s="334" t="s">
        <v>86</v>
      </c>
      <c r="F19" s="335"/>
      <c r="G19" s="335"/>
      <c r="H19" s="335"/>
      <c r="I19" s="336"/>
      <c r="J19" s="298" t="s">
        <v>85</v>
      </c>
      <c r="K19" s="298"/>
      <c r="L19" s="298"/>
      <c r="M19" s="298"/>
      <c r="N19" s="298"/>
      <c r="O19" s="298"/>
      <c r="P19" s="3"/>
      <c r="Q19" s="3"/>
      <c r="R19" s="3"/>
      <c r="S19" s="3"/>
      <c r="T19" s="3"/>
      <c r="U19" s="3"/>
      <c r="V19" s="3"/>
      <c r="W19" s="3"/>
    </row>
    <row r="20" spans="1:26" s="2" customFormat="1" ht="51" customHeight="1" x14ac:dyDescent="0.2">
      <c r="A20" s="298"/>
      <c r="B20" s="298"/>
      <c r="C20" s="298"/>
      <c r="D20" s="298"/>
      <c r="E20" s="41" t="s">
        <v>84</v>
      </c>
      <c r="F20" s="41" t="s">
        <v>83</v>
      </c>
      <c r="G20" s="41" t="s">
        <v>82</v>
      </c>
      <c r="H20" s="41" t="s">
        <v>81</v>
      </c>
      <c r="I20" s="41" t="s">
        <v>80</v>
      </c>
      <c r="J20" s="41" t="s">
        <v>79</v>
      </c>
      <c r="K20" s="41" t="s">
        <v>5</v>
      </c>
      <c r="L20" s="46" t="s">
        <v>4</v>
      </c>
      <c r="M20" s="45" t="s">
        <v>237</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2" t="s">
        <v>65</v>
      </c>
      <c r="B22" s="192" t="s">
        <v>506</v>
      </c>
      <c r="C22" s="192" t="s">
        <v>489</v>
      </c>
      <c r="D22" s="192" t="s">
        <v>489</v>
      </c>
      <c r="E22" s="192" t="s">
        <v>489</v>
      </c>
      <c r="F22" s="192" t="s">
        <v>489</v>
      </c>
      <c r="G22" s="192" t="s">
        <v>489</v>
      </c>
      <c r="H22" s="192" t="s">
        <v>489</v>
      </c>
      <c r="I22" s="192" t="s">
        <v>489</v>
      </c>
      <c r="J22" s="192" t="s">
        <v>489</v>
      </c>
      <c r="K22" s="192" t="s">
        <v>489</v>
      </c>
      <c r="L22" s="192" t="s">
        <v>489</v>
      </c>
      <c r="M22" s="192" t="s">
        <v>489</v>
      </c>
      <c r="N22" s="192" t="s">
        <v>489</v>
      </c>
      <c r="O22" s="192" t="s">
        <v>489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9" workbookViewId="0">
      <selection activeCell="D24" sqref="D24"/>
    </sheetView>
  </sheetViews>
  <sheetFormatPr defaultRowHeight="15" x14ac:dyDescent="0.25"/>
  <cols>
    <col min="1" max="1" width="55" customWidth="1"/>
    <col min="2" max="2" width="18.5703125" customWidth="1"/>
  </cols>
  <sheetData>
    <row r="1" spans="1:5" ht="15.75" x14ac:dyDescent="0.25">
      <c r="C1" s="201"/>
      <c r="D1" s="201"/>
      <c r="E1" s="236" t="s">
        <v>69</v>
      </c>
    </row>
    <row r="2" spans="1:5" ht="15.75" x14ac:dyDescent="0.25">
      <c r="C2" s="201"/>
      <c r="D2" s="201"/>
      <c r="E2" s="237" t="s">
        <v>11</v>
      </c>
    </row>
    <row r="3" spans="1:5" ht="15.75" x14ac:dyDescent="0.25">
      <c r="C3" s="201"/>
      <c r="D3" s="201"/>
      <c r="E3" s="237" t="s">
        <v>309</v>
      </c>
    </row>
    <row r="5" spans="1:5" x14ac:dyDescent="0.25">
      <c r="A5" s="339" t="s">
        <v>507</v>
      </c>
      <c r="B5" s="339"/>
      <c r="C5" s="339"/>
      <c r="D5" s="339"/>
      <c r="E5" s="339"/>
    </row>
    <row r="7" spans="1:5" x14ac:dyDescent="0.25">
      <c r="A7" s="339" t="s">
        <v>10</v>
      </c>
      <c r="B7" s="339"/>
      <c r="C7" s="339"/>
      <c r="D7" s="339"/>
      <c r="E7" s="339"/>
    </row>
    <row r="9" spans="1:5" x14ac:dyDescent="0.25">
      <c r="A9" s="339" t="s">
        <v>516</v>
      </c>
      <c r="B9" s="339"/>
      <c r="C9" s="339"/>
      <c r="D9" s="339"/>
      <c r="E9" s="339"/>
    </row>
    <row r="10" spans="1:5" x14ac:dyDescent="0.25">
      <c r="A10" s="338" t="s">
        <v>524</v>
      </c>
      <c r="B10" s="338"/>
      <c r="C10" s="338"/>
      <c r="D10" s="338"/>
      <c r="E10" s="338"/>
    </row>
    <row r="11" spans="1:5" x14ac:dyDescent="0.25">
      <c r="A11" s="238"/>
      <c r="B11" s="238"/>
      <c r="C11" s="238"/>
      <c r="D11" s="238"/>
      <c r="E11" s="238"/>
    </row>
    <row r="12" spans="1:5" x14ac:dyDescent="0.25">
      <c r="A12" s="339" t="s">
        <v>521</v>
      </c>
      <c r="B12" s="339"/>
      <c r="C12" s="339"/>
      <c r="D12" s="339"/>
      <c r="E12" s="339"/>
    </row>
    <row r="13" spans="1:5" x14ac:dyDescent="0.25">
      <c r="A13" s="338" t="s">
        <v>525</v>
      </c>
      <c r="B13" s="338"/>
      <c r="C13" s="338"/>
      <c r="D13" s="338"/>
      <c r="E13" s="338"/>
    </row>
    <row r="14" spans="1:5" x14ac:dyDescent="0.25">
      <c r="A14" s="238"/>
      <c r="B14" s="238"/>
      <c r="C14" s="238"/>
      <c r="D14" s="238"/>
      <c r="E14" s="238"/>
    </row>
    <row r="15" spans="1:5" x14ac:dyDescent="0.25">
      <c r="A15" s="339" t="s">
        <v>522</v>
      </c>
      <c r="B15" s="339"/>
      <c r="C15" s="339"/>
      <c r="D15" s="339"/>
      <c r="E15" s="339"/>
    </row>
    <row r="16" spans="1:5" x14ac:dyDescent="0.25">
      <c r="A16" s="340" t="s">
        <v>526</v>
      </c>
      <c r="B16" s="340"/>
      <c r="C16" s="340"/>
      <c r="D16" s="340"/>
      <c r="E16" s="340"/>
    </row>
    <row r="17" spans="1:12" x14ac:dyDescent="0.25">
      <c r="A17" s="239"/>
      <c r="B17" s="239"/>
      <c r="C17" s="239"/>
      <c r="D17" s="239"/>
      <c r="E17" s="239"/>
    </row>
    <row r="18" spans="1:12" x14ac:dyDescent="0.25">
      <c r="A18" s="239"/>
      <c r="B18" s="239"/>
      <c r="C18" s="239"/>
      <c r="D18" s="239"/>
      <c r="E18" s="239"/>
    </row>
    <row r="19" spans="1:12" x14ac:dyDescent="0.25">
      <c r="A19" s="240" t="s">
        <v>308</v>
      </c>
      <c r="B19" s="241" t="s">
        <v>1</v>
      </c>
      <c r="C19" s="242"/>
      <c r="D19" s="243"/>
      <c r="E19" s="243"/>
      <c r="F19" s="243"/>
      <c r="G19" s="243"/>
      <c r="H19" s="244"/>
      <c r="I19" s="245"/>
      <c r="J19" s="245"/>
      <c r="K19" s="245"/>
      <c r="L19" s="245"/>
    </row>
    <row r="20" spans="1:12" ht="21" customHeight="1" x14ac:dyDescent="0.25">
      <c r="A20" s="246" t="s">
        <v>527</v>
      </c>
      <c r="B20" s="247">
        <v>1</v>
      </c>
      <c r="C20" s="248"/>
      <c r="D20" s="248"/>
      <c r="E20" s="248"/>
      <c r="F20" s="248"/>
      <c r="G20" s="248"/>
      <c r="H20" s="248"/>
      <c r="I20" s="248"/>
      <c r="J20" s="248"/>
      <c r="K20" s="248"/>
      <c r="L20" s="248"/>
    </row>
    <row r="21" spans="1:12" ht="21.75" customHeight="1" x14ac:dyDescent="0.25">
      <c r="A21" s="246" t="s">
        <v>528</v>
      </c>
      <c r="B21" s="247">
        <f>B20*0.012</f>
        <v>1.2E-2</v>
      </c>
      <c r="C21" s="248"/>
      <c r="D21" s="248"/>
      <c r="E21" s="248"/>
      <c r="F21" s="248"/>
      <c r="G21" s="248"/>
      <c r="H21" s="248"/>
      <c r="I21" s="248"/>
      <c r="J21" s="248"/>
      <c r="K21" s="248"/>
      <c r="L21" s="248"/>
    </row>
    <row r="22" spans="1:12" ht="19.5" customHeight="1" x14ac:dyDescent="0.25">
      <c r="A22" s="246" t="s">
        <v>529</v>
      </c>
      <c r="B22" s="247">
        <f>B20*0.014</f>
        <v>1.4E-2</v>
      </c>
      <c r="C22" s="248"/>
      <c r="D22" s="248"/>
      <c r="E22" s="248"/>
      <c r="F22" s="248"/>
      <c r="G22" s="248"/>
      <c r="H22" s="248"/>
      <c r="I22" s="248"/>
      <c r="J22" s="248"/>
      <c r="K22" s="248"/>
      <c r="L22" s="248"/>
    </row>
    <row r="23" spans="1:12" ht="21" customHeight="1" x14ac:dyDescent="0.25">
      <c r="A23" s="246" t="s">
        <v>307</v>
      </c>
      <c r="B23" s="249">
        <v>5</v>
      </c>
      <c r="C23" s="248"/>
      <c r="D23" s="248"/>
      <c r="E23" s="248"/>
      <c r="F23" s="248"/>
      <c r="G23" s="248"/>
      <c r="H23" s="248"/>
      <c r="I23" s="248"/>
      <c r="J23" s="248"/>
      <c r="K23" s="248"/>
      <c r="L23" s="248"/>
    </row>
    <row r="24" spans="1:12" ht="22.5" customHeight="1" x14ac:dyDescent="0.25">
      <c r="A24" s="246" t="s">
        <v>530</v>
      </c>
      <c r="B24" s="247"/>
      <c r="C24" s="248"/>
      <c r="D24" s="248"/>
      <c r="E24" s="248"/>
      <c r="F24" s="248"/>
      <c r="G24" s="248"/>
      <c r="H24" s="248"/>
      <c r="I24" s="248"/>
      <c r="J24" s="248"/>
      <c r="K24" s="248"/>
      <c r="L24" s="248"/>
    </row>
    <row r="25" spans="1:12" ht="21" customHeight="1" x14ac:dyDescent="0.25">
      <c r="A25" s="246" t="s">
        <v>306</v>
      </c>
      <c r="B25" s="250">
        <v>1</v>
      </c>
      <c r="C25" s="248"/>
      <c r="D25" s="248"/>
      <c r="E25" s="248"/>
      <c r="F25" s="248"/>
      <c r="G25" s="248"/>
      <c r="H25" s="248"/>
      <c r="I25" s="248"/>
      <c r="J25" s="248"/>
      <c r="K25" s="248"/>
      <c r="L25" s="248"/>
    </row>
    <row r="26" spans="1:12" ht="22.5" customHeight="1" x14ac:dyDescent="0.25">
      <c r="A26" s="246" t="s">
        <v>305</v>
      </c>
      <c r="B26" s="251">
        <v>0.03</v>
      </c>
      <c r="C26" s="248"/>
      <c r="D26" s="248"/>
      <c r="E26" s="248"/>
      <c r="F26" s="248"/>
      <c r="G26" s="248"/>
      <c r="H26" s="248"/>
      <c r="I26" s="248"/>
      <c r="J26" s="248"/>
      <c r="K26" s="248"/>
      <c r="L26" s="248"/>
    </row>
    <row r="27" spans="1:12" x14ac:dyDescent="0.25">
      <c r="A27" s="252"/>
      <c r="B27" s="253"/>
      <c r="C27" s="254"/>
      <c r="D27" s="254"/>
      <c r="E27" s="254"/>
      <c r="F27" s="254"/>
      <c r="G27" s="254"/>
      <c r="H27" s="254"/>
      <c r="I27" s="254"/>
      <c r="J27" s="254"/>
      <c r="K27" s="254"/>
      <c r="L27" s="254"/>
    </row>
    <row r="28" spans="1:12" x14ac:dyDescent="0.25">
      <c r="A28" s="255" t="s">
        <v>531</v>
      </c>
      <c r="B28" s="256"/>
      <c r="C28" s="256">
        <v>2022</v>
      </c>
      <c r="D28" s="256">
        <v>2023</v>
      </c>
      <c r="E28" s="256">
        <v>2024</v>
      </c>
      <c r="F28" s="256">
        <v>2025</v>
      </c>
      <c r="G28" s="256">
        <v>2026</v>
      </c>
      <c r="H28" s="256">
        <v>2027</v>
      </c>
      <c r="I28" s="256">
        <v>2028</v>
      </c>
      <c r="J28" s="256">
        <v>2029</v>
      </c>
      <c r="K28" s="256">
        <v>2030</v>
      </c>
      <c r="L28" s="256">
        <v>2031</v>
      </c>
    </row>
    <row r="29" spans="1:12" x14ac:dyDescent="0.25">
      <c r="A29" s="246" t="s">
        <v>304</v>
      </c>
      <c r="B29" s="257"/>
      <c r="C29" s="247">
        <v>1</v>
      </c>
      <c r="D29" s="247">
        <v>1.0349999999999999</v>
      </c>
      <c r="E29" s="247">
        <v>1.034</v>
      </c>
      <c r="F29" s="247">
        <v>1.04</v>
      </c>
      <c r="G29" s="247">
        <v>1.04</v>
      </c>
      <c r="H29" s="247">
        <v>1.04</v>
      </c>
      <c r="I29" s="247">
        <v>1.04</v>
      </c>
      <c r="J29" s="247">
        <v>1.04</v>
      </c>
      <c r="K29" s="247">
        <v>1.04</v>
      </c>
      <c r="L29" s="247">
        <v>1.04</v>
      </c>
    </row>
    <row r="30" spans="1:12" ht="24.75" customHeight="1" x14ac:dyDescent="0.25">
      <c r="A30" s="246" t="s">
        <v>303</v>
      </c>
      <c r="B30" s="257"/>
      <c r="C30" s="247">
        <f>C29</f>
        <v>1</v>
      </c>
      <c r="D30" s="247">
        <f>D29</f>
        <v>1.0349999999999999</v>
      </c>
      <c r="E30" s="247">
        <f>D30*E29</f>
        <v>1.07019</v>
      </c>
      <c r="F30" s="247">
        <f>E30*F29</f>
        <v>1.1129975999999999</v>
      </c>
      <c r="G30" s="247">
        <f t="shared" ref="G30:K30" si="0">F30*G29</f>
        <v>1.1575175039999999</v>
      </c>
      <c r="H30" s="247">
        <f t="shared" si="0"/>
        <v>1.2038182041599998</v>
      </c>
      <c r="I30" s="247">
        <f t="shared" si="0"/>
        <v>1.2519709323263999</v>
      </c>
      <c r="J30" s="247">
        <f t="shared" si="0"/>
        <v>1.302049769619456</v>
      </c>
      <c r="K30" s="247">
        <f t="shared" si="0"/>
        <v>1.3541317604042342</v>
      </c>
      <c r="L30" s="247">
        <f>K30*L29</f>
        <v>1.4082970308204037</v>
      </c>
    </row>
    <row r="31" spans="1:12" x14ac:dyDescent="0.25">
      <c r="A31" s="252"/>
      <c r="B31" s="258"/>
      <c r="C31" s="254"/>
      <c r="D31" s="259"/>
      <c r="E31" s="259"/>
      <c r="F31" s="260"/>
      <c r="G31" s="245"/>
      <c r="H31" s="245"/>
      <c r="I31" s="245"/>
      <c r="J31" s="245"/>
      <c r="K31" s="245"/>
      <c r="L31" s="245"/>
    </row>
    <row r="32" spans="1:12" x14ac:dyDescent="0.25">
      <c r="A32" s="261" t="s">
        <v>532</v>
      </c>
      <c r="B32" s="262" t="s">
        <v>533</v>
      </c>
      <c r="C32" s="262">
        <f t="shared" ref="C32:L32" si="1">C28</f>
        <v>2022</v>
      </c>
      <c r="D32" s="262">
        <f t="shared" si="1"/>
        <v>2023</v>
      </c>
      <c r="E32" s="256">
        <f t="shared" si="1"/>
        <v>2024</v>
      </c>
      <c r="F32" s="256">
        <f t="shared" si="1"/>
        <v>2025</v>
      </c>
      <c r="G32" s="256">
        <f t="shared" si="1"/>
        <v>2026</v>
      </c>
      <c r="H32" s="256">
        <f t="shared" si="1"/>
        <v>2027</v>
      </c>
      <c r="I32" s="256">
        <f t="shared" si="1"/>
        <v>2028</v>
      </c>
      <c r="J32" s="256">
        <f t="shared" si="1"/>
        <v>2029</v>
      </c>
      <c r="K32" s="256">
        <f t="shared" si="1"/>
        <v>2030</v>
      </c>
      <c r="L32" s="256">
        <f t="shared" si="1"/>
        <v>2031</v>
      </c>
    </row>
    <row r="33" spans="1:12" x14ac:dyDescent="0.25">
      <c r="A33" s="263" t="s">
        <v>534</v>
      </c>
      <c r="B33" s="264" t="s">
        <v>535</v>
      </c>
      <c r="C33" s="265">
        <f>B20*0.14</f>
        <v>0.14000000000000001</v>
      </c>
      <c r="D33" s="266">
        <f>0.075*D30</f>
        <v>7.7624999999999986E-2</v>
      </c>
      <c r="E33" s="266">
        <f t="shared" ref="E33:L33" si="2">0.075*E30</f>
        <v>8.0264249999999995E-2</v>
      </c>
      <c r="F33" s="266">
        <f t="shared" si="2"/>
        <v>8.3474819999999991E-2</v>
      </c>
      <c r="G33" s="266">
        <f t="shared" si="2"/>
        <v>8.6813812799999987E-2</v>
      </c>
      <c r="H33" s="266">
        <f t="shared" si="2"/>
        <v>9.0286365311999989E-2</v>
      </c>
      <c r="I33" s="266">
        <f t="shared" si="2"/>
        <v>9.3897819924479986E-2</v>
      </c>
      <c r="J33" s="266">
        <f t="shared" si="2"/>
        <v>9.7653732721459191E-2</v>
      </c>
      <c r="K33" s="266">
        <f t="shared" si="2"/>
        <v>0.10155988203031756</v>
      </c>
      <c r="L33" s="266">
        <f t="shared" si="2"/>
        <v>0.10562227731153027</v>
      </c>
    </row>
    <row r="34" spans="1:12" ht="18.75" customHeight="1" x14ac:dyDescent="0.25">
      <c r="A34" s="267" t="s">
        <v>536</v>
      </c>
      <c r="B34" s="264" t="s">
        <v>535</v>
      </c>
      <c r="C34" s="268">
        <f>SUM(C35:C37)</f>
        <v>1.2E-2</v>
      </c>
      <c r="D34" s="268">
        <f t="shared" ref="D34:L34" si="3">SUM(D35:D37)</f>
        <v>1.2419999999999999E-2</v>
      </c>
      <c r="E34" s="268">
        <f t="shared" si="3"/>
        <v>9.9741707999999995E-3</v>
      </c>
      <c r="F34" s="268">
        <f t="shared" si="3"/>
        <v>1.0373137632E-2</v>
      </c>
      <c r="G34" s="268">
        <f t="shared" si="3"/>
        <v>5.7088763297279993E-2</v>
      </c>
      <c r="H34" s="268">
        <f t="shared" si="3"/>
        <v>1.1219585662771198E-2</v>
      </c>
      <c r="I34" s="268">
        <f t="shared" si="3"/>
        <v>1.1668369089282047E-2</v>
      </c>
      <c r="J34" s="268">
        <f t="shared" si="3"/>
        <v>1.2135103852853329E-2</v>
      </c>
      <c r="K34" s="268">
        <f t="shared" si="3"/>
        <v>1.2620508006967464E-2</v>
      </c>
      <c r="L34" s="268">
        <f t="shared" si="3"/>
        <v>3.2841486758731817E-2</v>
      </c>
    </row>
    <row r="35" spans="1:12" ht="21.75" customHeight="1" x14ac:dyDescent="0.25">
      <c r="A35" s="246" t="s">
        <v>537</v>
      </c>
      <c r="B35" s="264" t="s">
        <v>535</v>
      </c>
      <c r="C35" s="247">
        <f>B21</f>
        <v>1.2E-2</v>
      </c>
      <c r="D35" s="247">
        <f>C35*D30</f>
        <v>1.2419999999999999E-2</v>
      </c>
      <c r="E35" s="247">
        <f>0.00932*E30</f>
        <v>9.9741707999999995E-3</v>
      </c>
      <c r="F35" s="247">
        <f t="shared" ref="F35:L35" si="4">0.00932*F30</f>
        <v>1.0373137632E-2</v>
      </c>
      <c r="G35" s="247">
        <f t="shared" si="4"/>
        <v>1.0788063137279999E-2</v>
      </c>
      <c r="H35" s="247">
        <f t="shared" si="4"/>
        <v>1.1219585662771198E-2</v>
      </c>
      <c r="I35" s="247">
        <f t="shared" si="4"/>
        <v>1.1668369089282047E-2</v>
      </c>
      <c r="J35" s="247">
        <f t="shared" si="4"/>
        <v>1.2135103852853329E-2</v>
      </c>
      <c r="K35" s="247">
        <f t="shared" si="4"/>
        <v>1.2620508006967464E-2</v>
      </c>
      <c r="L35" s="247">
        <f t="shared" si="4"/>
        <v>1.3125328327246163E-2</v>
      </c>
    </row>
    <row r="36" spans="1:12" ht="19.5" customHeight="1" x14ac:dyDescent="0.25">
      <c r="A36" s="246" t="s">
        <v>538</v>
      </c>
      <c r="B36" s="264" t="s">
        <v>535</v>
      </c>
      <c r="C36" s="247"/>
      <c r="D36" s="247"/>
      <c r="E36" s="247"/>
      <c r="F36" s="247"/>
      <c r="G36" s="247">
        <f>'[2]5. анализ эконом эфф'!$AK$29*G30</f>
        <v>4.6300700159999993E-2</v>
      </c>
      <c r="H36" s="247"/>
      <c r="I36" s="247"/>
      <c r="J36" s="247"/>
      <c r="K36" s="247"/>
      <c r="L36" s="247">
        <f>B22*L30</f>
        <v>1.9716158431485654E-2</v>
      </c>
    </row>
    <row r="37" spans="1:12" x14ac:dyDescent="0.25">
      <c r="A37" s="246" t="s">
        <v>539</v>
      </c>
      <c r="B37" s="264" t="s">
        <v>535</v>
      </c>
      <c r="C37" s="247">
        <f>B24</f>
        <v>0</v>
      </c>
      <c r="D37" s="247">
        <f>C37*D30</f>
        <v>0</v>
      </c>
      <c r="E37" s="247">
        <f t="shared" ref="E37:L37" si="5">D37*E30</f>
        <v>0</v>
      </c>
      <c r="F37" s="247">
        <f t="shared" si="5"/>
        <v>0</v>
      </c>
      <c r="G37" s="247">
        <f t="shared" si="5"/>
        <v>0</v>
      </c>
      <c r="H37" s="247">
        <f t="shared" si="5"/>
        <v>0</v>
      </c>
      <c r="I37" s="247">
        <f t="shared" si="5"/>
        <v>0</v>
      </c>
      <c r="J37" s="247">
        <f t="shared" si="5"/>
        <v>0</v>
      </c>
      <c r="K37" s="247">
        <f t="shared" si="5"/>
        <v>0</v>
      </c>
      <c r="L37" s="247">
        <f t="shared" si="5"/>
        <v>0</v>
      </c>
    </row>
    <row r="38" spans="1:12" ht="24.75" customHeight="1" x14ac:dyDescent="0.25">
      <c r="A38" s="269" t="s">
        <v>302</v>
      </c>
      <c r="B38" s="264" t="s">
        <v>535</v>
      </c>
      <c r="C38" s="270">
        <f>C33-C34</f>
        <v>0.128</v>
      </c>
      <c r="D38" s="268">
        <f t="shared" ref="D38:L38" si="6">D33-D34</f>
        <v>6.5204999999999985E-2</v>
      </c>
      <c r="E38" s="268">
        <f t="shared" si="6"/>
        <v>7.0290079199999994E-2</v>
      </c>
      <c r="F38" s="268">
        <f t="shared" si="6"/>
        <v>7.3101682367999993E-2</v>
      </c>
      <c r="G38" s="268">
        <f t="shared" si="6"/>
        <v>2.9725049502719994E-2</v>
      </c>
      <c r="H38" s="268">
        <f t="shared" si="6"/>
        <v>7.9066779649228786E-2</v>
      </c>
      <c r="I38" s="268">
        <f t="shared" si="6"/>
        <v>8.2229450835197934E-2</v>
      </c>
      <c r="J38" s="268">
        <f t="shared" si="6"/>
        <v>8.5518628868605867E-2</v>
      </c>
      <c r="K38" s="268">
        <f t="shared" si="6"/>
        <v>8.8939374023350087E-2</v>
      </c>
      <c r="L38" s="268">
        <f t="shared" si="6"/>
        <v>7.2780790552798458E-2</v>
      </c>
    </row>
    <row r="39" spans="1:12" x14ac:dyDescent="0.25">
      <c r="A39" s="271"/>
      <c r="B39" s="272"/>
      <c r="C39" s="273"/>
      <c r="D39" s="274"/>
      <c r="E39" s="274"/>
      <c r="F39" s="275"/>
      <c r="G39" s="245"/>
      <c r="H39" s="245"/>
      <c r="I39" s="245"/>
      <c r="J39" s="245"/>
      <c r="K39" s="245"/>
      <c r="L39" s="245"/>
    </row>
    <row r="40" spans="1:12" x14ac:dyDescent="0.25">
      <c r="A40" s="341" t="s">
        <v>540</v>
      </c>
      <c r="B40" s="343" t="s">
        <v>533</v>
      </c>
      <c r="C40" s="345" t="s">
        <v>541</v>
      </c>
      <c r="D40" s="345"/>
      <c r="E40" s="345"/>
      <c r="F40" s="345"/>
      <c r="G40" s="345"/>
      <c r="H40" s="345"/>
      <c r="I40" s="345"/>
      <c r="J40" s="345"/>
      <c r="K40" s="345"/>
      <c r="L40" s="345"/>
    </row>
    <row r="41" spans="1:12" x14ac:dyDescent="0.25">
      <c r="A41" s="342"/>
      <c r="B41" s="344"/>
      <c r="C41" s="256">
        <v>1</v>
      </c>
      <c r="D41" s="256">
        <v>2</v>
      </c>
      <c r="E41" s="256">
        <v>3</v>
      </c>
      <c r="F41" s="256">
        <v>4</v>
      </c>
      <c r="G41" s="256">
        <v>5</v>
      </c>
      <c r="H41" s="256">
        <v>6</v>
      </c>
      <c r="I41" s="256">
        <v>7</v>
      </c>
      <c r="J41" s="256">
        <v>8</v>
      </c>
      <c r="K41" s="256">
        <v>9</v>
      </c>
      <c r="L41" s="256">
        <v>10</v>
      </c>
    </row>
    <row r="42" spans="1:12" ht="26.25" customHeight="1" x14ac:dyDescent="0.25">
      <c r="A42" s="267" t="s">
        <v>302</v>
      </c>
      <c r="B42" s="276" t="s">
        <v>535</v>
      </c>
      <c r="C42" s="247">
        <f>C38</f>
        <v>0.128</v>
      </c>
      <c r="D42" s="247">
        <f t="shared" ref="D42:L42" si="7">D38</f>
        <v>6.5204999999999985E-2</v>
      </c>
      <c r="E42" s="247">
        <f t="shared" si="7"/>
        <v>7.0290079199999994E-2</v>
      </c>
      <c r="F42" s="247">
        <f t="shared" si="7"/>
        <v>7.3101682367999993E-2</v>
      </c>
      <c r="G42" s="247">
        <f t="shared" si="7"/>
        <v>2.9725049502719994E-2</v>
      </c>
      <c r="H42" s="247">
        <f t="shared" si="7"/>
        <v>7.9066779649228786E-2</v>
      </c>
      <c r="I42" s="247">
        <f t="shared" si="7"/>
        <v>8.2229450835197934E-2</v>
      </c>
      <c r="J42" s="247">
        <f t="shared" si="7"/>
        <v>8.5518628868605867E-2</v>
      </c>
      <c r="K42" s="247">
        <f t="shared" si="7"/>
        <v>8.8939374023350087E-2</v>
      </c>
      <c r="L42" s="247">
        <f t="shared" si="7"/>
        <v>7.2780790552798458E-2</v>
      </c>
    </row>
    <row r="43" spans="1:12" ht="24.75" customHeight="1" x14ac:dyDescent="0.25">
      <c r="A43" s="267" t="s">
        <v>542</v>
      </c>
      <c r="B43" s="249" t="s">
        <v>535</v>
      </c>
      <c r="C43" s="277">
        <f>-B20</f>
        <v>-1</v>
      </c>
      <c r="D43" s="277">
        <f>-'[3]1. сводные данные'!L37</f>
        <v>0</v>
      </c>
      <c r="E43" s="247"/>
      <c r="F43" s="278"/>
      <c r="G43" s="279"/>
      <c r="H43" s="279"/>
      <c r="I43" s="279"/>
      <c r="J43" s="279"/>
      <c r="K43" s="279"/>
      <c r="L43" s="279"/>
    </row>
    <row r="44" spans="1:12" ht="21" customHeight="1" x14ac:dyDescent="0.25">
      <c r="A44" s="267" t="s">
        <v>543</v>
      </c>
      <c r="B44" s="249" t="s">
        <v>535</v>
      </c>
      <c r="C44" s="247">
        <f>SUM(C42:C43)</f>
        <v>-0.872</v>
      </c>
      <c r="D44" s="247">
        <f t="shared" ref="D44:L44" si="8">SUM(D42:D43)</f>
        <v>6.5204999999999985E-2</v>
      </c>
      <c r="E44" s="247">
        <f>SUM(E42:E43)</f>
        <v>7.0290079199999994E-2</v>
      </c>
      <c r="F44" s="247">
        <f t="shared" si="8"/>
        <v>7.3101682367999993E-2</v>
      </c>
      <c r="G44" s="247">
        <f t="shared" si="8"/>
        <v>2.9725049502719994E-2</v>
      </c>
      <c r="H44" s="247">
        <f t="shared" si="8"/>
        <v>7.9066779649228786E-2</v>
      </c>
      <c r="I44" s="247">
        <f t="shared" si="8"/>
        <v>8.2229450835197934E-2</v>
      </c>
      <c r="J44" s="247">
        <f t="shared" si="8"/>
        <v>8.5518628868605867E-2</v>
      </c>
      <c r="K44" s="247">
        <f t="shared" si="8"/>
        <v>8.8939374023350087E-2</v>
      </c>
      <c r="L44" s="247">
        <f t="shared" si="8"/>
        <v>7.2780790552798458E-2</v>
      </c>
    </row>
    <row r="45" spans="1:12" ht="27.75" customHeight="1" x14ac:dyDescent="0.25">
      <c r="A45" s="267" t="s">
        <v>544</v>
      </c>
      <c r="B45" s="249" t="s">
        <v>535</v>
      </c>
      <c r="C45" s="247">
        <f>C44</f>
        <v>-0.872</v>
      </c>
      <c r="D45" s="247">
        <f>C45+D44</f>
        <v>-0.80679500000000004</v>
      </c>
      <c r="E45" s="247">
        <f>D45+E44</f>
        <v>-0.73650492080000007</v>
      </c>
      <c r="F45" s="247">
        <f t="shared" ref="F45:K45" si="9">E45+F44</f>
        <v>-0.66340323843200011</v>
      </c>
      <c r="G45" s="247">
        <f t="shared" si="9"/>
        <v>-0.63367818892928007</v>
      </c>
      <c r="H45" s="247">
        <f>G45+H44</f>
        <v>-0.55461140928005126</v>
      </c>
      <c r="I45" s="247">
        <f t="shared" si="9"/>
        <v>-0.47238195844485331</v>
      </c>
      <c r="J45" s="247">
        <f t="shared" si="9"/>
        <v>-0.38686332957624747</v>
      </c>
      <c r="K45" s="247">
        <f t="shared" si="9"/>
        <v>-0.29792395555289741</v>
      </c>
      <c r="L45" s="247">
        <f>K45+L44</f>
        <v>-0.22514316500009895</v>
      </c>
    </row>
    <row r="46" spans="1:12" ht="24" customHeight="1" x14ac:dyDescent="0.25">
      <c r="A46" s="246" t="s">
        <v>301</v>
      </c>
      <c r="B46" s="247"/>
      <c r="C46" s="247">
        <f>1/(1+$C$36)^(C41-1)</f>
        <v>1</v>
      </c>
      <c r="D46" s="247">
        <v>0.970873786407767</v>
      </c>
      <c r="E46" s="247">
        <v>0.94259590913375435</v>
      </c>
      <c r="F46" s="247">
        <v>0.91514165935315961</v>
      </c>
      <c r="G46" s="247">
        <v>0.888487047915689</v>
      </c>
      <c r="H46" s="247">
        <v>0.86260878438416411</v>
      </c>
      <c r="I46" s="247">
        <v>0.83748425668365445</v>
      </c>
      <c r="J46" s="247">
        <v>0.81309151134335378</v>
      </c>
      <c r="K46" s="247">
        <v>0.78940923431393573</v>
      </c>
      <c r="L46" s="247">
        <v>0.76641673234362695</v>
      </c>
    </row>
    <row r="47" spans="1:12" ht="22.5" customHeight="1" x14ac:dyDescent="0.25">
      <c r="A47" s="267" t="s">
        <v>545</v>
      </c>
      <c r="B47" s="249" t="s">
        <v>535</v>
      </c>
      <c r="C47" s="247">
        <f>C44*C46</f>
        <v>-0.872</v>
      </c>
      <c r="D47" s="247">
        <f>D44*D46</f>
        <v>6.3305825242718439E-2</v>
      </c>
      <c r="E47" s="247">
        <f t="shared" ref="E47:L47" si="10">E44*E46</f>
        <v>6.6255141106607587E-2</v>
      </c>
      <c r="F47" s="247">
        <f t="shared" si="10"/>
        <v>6.6898394903759123E-2</v>
      </c>
      <c r="G47" s="247">
        <f t="shared" si="10"/>
        <v>2.6410321481819408E-2</v>
      </c>
      <c r="H47" s="247">
        <f t="shared" si="10"/>
        <v>6.8203698678391808E-2</v>
      </c>
      <c r="I47" s="247">
        <f t="shared" si="10"/>
        <v>6.8865870510220847E-2</v>
      </c>
      <c r="J47" s="247">
        <f t="shared" si="10"/>
        <v>6.9534471194786104E-2</v>
      </c>
      <c r="K47" s="247">
        <f t="shared" si="10"/>
        <v>7.0209563148133536E-2</v>
      </c>
      <c r="L47" s="247">
        <f t="shared" si="10"/>
        <v>5.5780415672861711E-2</v>
      </c>
    </row>
    <row r="48" spans="1:12" ht="24.75" customHeight="1" x14ac:dyDescent="0.25">
      <c r="A48" s="267" t="s">
        <v>546</v>
      </c>
      <c r="B48" s="249" t="s">
        <v>535</v>
      </c>
      <c r="C48" s="247">
        <f>C46*C45</f>
        <v>-0.872</v>
      </c>
      <c r="D48" s="247">
        <f>D46*D45</f>
        <v>-0.78329611650485442</v>
      </c>
      <c r="E48" s="247">
        <f t="shared" ref="E48:L48" si="11">E46*E45</f>
        <v>-0.69422652540295982</v>
      </c>
      <c r="F48" s="247">
        <f t="shared" si="11"/>
        <v>-0.60710794043892036</v>
      </c>
      <c r="G48" s="247">
        <f t="shared" si="11"/>
        <v>-0.56301486341033624</v>
      </c>
      <c r="H48" s="247">
        <f t="shared" si="11"/>
        <v>-0.47841267356465311</v>
      </c>
      <c r="I48" s="247">
        <f t="shared" si="11"/>
        <v>-0.39561245333895689</v>
      </c>
      <c r="J48" s="247">
        <f t="shared" si="11"/>
        <v>-0.31455528932847304</v>
      </c>
      <c r="K48" s="247">
        <f t="shared" si="11"/>
        <v>-0.23518392163679178</v>
      </c>
      <c r="L48" s="247">
        <f t="shared" si="11"/>
        <v>-0.17255348882887789</v>
      </c>
    </row>
    <row r="49" spans="1:12" x14ac:dyDescent="0.25">
      <c r="A49" s="280"/>
      <c r="B49" s="281"/>
      <c r="C49" s="281"/>
      <c r="D49" s="281"/>
      <c r="E49" s="281"/>
      <c r="F49" s="281"/>
      <c r="G49" s="281"/>
      <c r="H49" s="281"/>
      <c r="I49" s="281"/>
      <c r="J49" s="281"/>
      <c r="K49" s="281"/>
      <c r="L49" s="281"/>
    </row>
    <row r="50" spans="1:12" ht="40.5" customHeight="1" x14ac:dyDescent="0.25">
      <c r="A50" s="282" t="s">
        <v>547</v>
      </c>
      <c r="B50" s="283" t="s">
        <v>533</v>
      </c>
      <c r="C50" s="283" t="s">
        <v>548</v>
      </c>
      <c r="D50" s="281"/>
      <c r="E50" s="281"/>
      <c r="F50" s="281"/>
      <c r="G50" s="281"/>
      <c r="H50" s="281"/>
      <c r="I50" s="281"/>
      <c r="J50" s="281"/>
      <c r="K50" s="281"/>
      <c r="L50" s="281"/>
    </row>
    <row r="51" spans="1:12" ht="24.75" customHeight="1" x14ac:dyDescent="0.25">
      <c r="A51" s="267" t="s">
        <v>549</v>
      </c>
      <c r="B51" s="249" t="s">
        <v>535</v>
      </c>
      <c r="C51" s="249">
        <f>SUM(C47:L47)</f>
        <v>-0.31653629806070138</v>
      </c>
      <c r="D51" s="284"/>
      <c r="E51" s="284"/>
      <c r="F51" s="285"/>
      <c r="G51" s="286"/>
      <c r="H51" s="286"/>
      <c r="I51" s="286"/>
      <c r="J51" s="286"/>
      <c r="K51" s="286"/>
      <c r="L51" s="286"/>
    </row>
    <row r="52" spans="1:12" ht="25.5" customHeight="1" x14ac:dyDescent="0.25">
      <c r="A52" s="287" t="s">
        <v>300</v>
      </c>
      <c r="B52" s="250" t="s">
        <v>550</v>
      </c>
      <c r="C52" s="250">
        <f>IRR(C44:L44)</f>
        <v>-5.3465440697187061E-2</v>
      </c>
      <c r="D52" s="284"/>
      <c r="E52" s="284"/>
      <c r="F52" s="285"/>
      <c r="G52" s="286"/>
      <c r="H52" s="286"/>
      <c r="I52" s="286"/>
      <c r="J52" s="286"/>
      <c r="K52" s="286"/>
      <c r="L52" s="286"/>
    </row>
    <row r="53" spans="1:12" ht="25.5" customHeight="1" x14ac:dyDescent="0.25">
      <c r="A53" s="287" t="s">
        <v>551</v>
      </c>
      <c r="B53" s="276" t="s">
        <v>552</v>
      </c>
      <c r="C53" s="276" t="str">
        <f>IF(L45&lt;0,"не окупается",(COUNTIF(C45:L45,"&lt;0")+1))</f>
        <v>не окупается</v>
      </c>
      <c r="D53" s="284"/>
      <c r="E53" s="284"/>
      <c r="F53" s="288"/>
      <c r="G53" s="286"/>
      <c r="H53" s="286"/>
      <c r="I53" s="286"/>
      <c r="J53" s="286"/>
      <c r="K53" s="286"/>
      <c r="L53" s="286"/>
    </row>
    <row r="54" spans="1:12" ht="25.5" customHeight="1" x14ac:dyDescent="0.25">
      <c r="A54" s="267" t="s">
        <v>553</v>
      </c>
      <c r="B54" s="276" t="s">
        <v>552</v>
      </c>
      <c r="C54" s="276" t="str">
        <f>IF(L48&lt;0,"не окупается",(COUNTIF(C48:L48,"&lt;0")+1))</f>
        <v>не окупается</v>
      </c>
      <c r="D54" s="284"/>
      <c r="E54" s="284"/>
      <c r="F54" s="289"/>
      <c r="G54" s="286"/>
      <c r="H54" s="286"/>
      <c r="I54" s="286"/>
      <c r="J54" s="286"/>
      <c r="K54" s="286"/>
      <c r="L54" s="286"/>
    </row>
  </sheetData>
  <mergeCells count="11">
    <mergeCell ref="A15:E15"/>
    <mergeCell ref="A16:E16"/>
    <mergeCell ref="A40:A41"/>
    <mergeCell ref="B40:B41"/>
    <mergeCell ref="C40:L40"/>
    <mergeCell ref="A13:E13"/>
    <mergeCell ref="A5:E5"/>
    <mergeCell ref="A7:E7"/>
    <mergeCell ref="A9:E9"/>
    <mergeCell ref="A10:E10"/>
    <mergeCell ref="A12:E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cp:lastModifiedBy>
  <cp:lastPrinted>2015-11-30T14:18:17Z</cp:lastPrinted>
  <dcterms:created xsi:type="dcterms:W3CDTF">2015-08-16T15:31:05Z</dcterms:created>
  <dcterms:modified xsi:type="dcterms:W3CDTF">2023-02-13T11:00:23Z</dcterms:modified>
</cp:coreProperties>
</file>